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Default Extension="jpeg" ContentType="image/jpeg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13.xml" ContentType="application/vnd.openxmlformats-officedocument.drawingml.chart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11415" windowHeight="5130"/>
  </bookViews>
  <sheets>
    <sheet name="Dashboard 1" sheetId="3" r:id="rId1"/>
    <sheet name="Dashboard 2" sheetId="9" r:id="rId2"/>
    <sheet name="BW Rankings" sheetId="7" r:id="rId3"/>
    <sheet name="USN Rankings" sheetId="8" r:id="rId4"/>
    <sheet name="USN-Rankings Speciality" sheetId="12" r:id="rId5"/>
  </sheets>
  <definedNames>
    <definedName name="_xlnm._FilterDatabase" localSheetId="0" hidden="1">'Dashboard 1'!$AA$1:$AH$18</definedName>
    <definedName name="_xlnm._FilterDatabase" localSheetId="1" hidden="1">'Dashboard 2'!$AA$1:$AH$18</definedName>
  </definedNames>
  <calcPr calcId="124519"/>
</workbook>
</file>

<file path=xl/calcChain.xml><?xml version="1.0" encoding="utf-8"?>
<calcChain xmlns="http://schemas.openxmlformats.org/spreadsheetml/2006/main">
  <c r="AO33" i="9"/>
  <c r="AO34"/>
  <c r="AO35"/>
  <c r="AO36"/>
  <c r="AO37"/>
  <c r="AO38"/>
  <c r="AO39"/>
  <c r="AO40"/>
  <c r="AO41"/>
  <c r="AO42"/>
  <c r="AO43"/>
  <c r="AO44"/>
  <c r="AO45"/>
  <c r="AO46"/>
  <c r="AO47"/>
  <c r="AO48"/>
  <c r="AO32"/>
  <c r="R27" i="12" l="1"/>
  <c r="AO27" s="1"/>
  <c r="AA24" i="9"/>
  <c r="AI25" i="8"/>
  <c r="AN25" s="1"/>
  <c r="AI24"/>
  <c r="AO24" s="1"/>
  <c r="Y24"/>
  <c r="AD24" s="1"/>
  <c r="AI25" i="7"/>
  <c r="AK25" s="1"/>
  <c r="AI24"/>
  <c r="AN24" s="1"/>
  <c r="Y24"/>
  <c r="AD24" s="1"/>
  <c r="AA27" i="3"/>
  <c r="AG27" s="1"/>
  <c r="AA26"/>
  <c r="AH26" s="1"/>
  <c r="AA25"/>
  <c r="AG25" s="1"/>
  <c r="AA24"/>
  <c r="AH24" s="1"/>
  <c r="AQ24" i="9" l="1"/>
  <c r="AO24"/>
  <c r="AM24"/>
  <c r="AK24"/>
  <c r="AI24"/>
  <c r="AG24"/>
  <c r="AE24"/>
  <c r="AC24"/>
  <c r="AR24"/>
  <c r="AP24"/>
  <c r="AN24"/>
  <c r="AL24"/>
  <c r="AJ24"/>
  <c r="AH24"/>
  <c r="AF24"/>
  <c r="AB24"/>
  <c r="AD24"/>
  <c r="T27" i="12"/>
  <c r="V27"/>
  <c r="X27"/>
  <c r="Z27"/>
  <c r="AB27"/>
  <c r="AD27"/>
  <c r="AF27"/>
  <c r="AH27"/>
  <c r="AJ27"/>
  <c r="AL27"/>
  <c r="AN27"/>
  <c r="AP27"/>
  <c r="S27"/>
  <c r="U27"/>
  <c r="W27"/>
  <c r="Y27"/>
  <c r="AA27"/>
  <c r="AC27"/>
  <c r="AE27"/>
  <c r="AG27"/>
  <c r="AI27"/>
  <c r="AK27"/>
  <c r="AM27"/>
  <c r="AF25" i="3"/>
  <c r="AB25"/>
  <c r="AA24" i="8"/>
  <c r="AC24"/>
  <c r="AE24"/>
  <c r="AJ24"/>
  <c r="AL24"/>
  <c r="AN24"/>
  <c r="AK25"/>
  <c r="AM25"/>
  <c r="AO25"/>
  <c r="Z24"/>
  <c r="AB24"/>
  <c r="AK24"/>
  <c r="AM24"/>
  <c r="AJ25"/>
  <c r="AL25"/>
  <c r="AD25" i="3"/>
  <c r="AH25"/>
  <c r="AK24" i="7"/>
  <c r="AM24"/>
  <c r="AO24"/>
  <c r="AN25"/>
  <c r="AL25"/>
  <c r="AJ25"/>
  <c r="AJ24"/>
  <c r="AL24"/>
  <c r="AO25"/>
  <c r="AM25"/>
  <c r="AA24"/>
  <c r="AC24"/>
  <c r="AE24"/>
  <c r="Z24"/>
  <c r="AB24"/>
  <c r="AC24" i="3"/>
  <c r="AE24"/>
  <c r="AG24"/>
  <c r="AC26"/>
  <c r="AE26"/>
  <c r="AG26"/>
  <c r="AB27"/>
  <c r="AD27"/>
  <c r="AF27"/>
  <c r="AH27"/>
  <c r="AB24"/>
  <c r="AD24"/>
  <c r="AF24"/>
  <c r="AC25"/>
  <c r="AE25"/>
  <c r="AB26"/>
  <c r="AD26"/>
  <c r="AF26"/>
  <c r="AC27"/>
  <c r="AE27"/>
</calcChain>
</file>

<file path=xl/sharedStrings.xml><?xml version="1.0" encoding="utf-8"?>
<sst xmlns="http://schemas.openxmlformats.org/spreadsheetml/2006/main" count="271" uniqueCount="67">
  <si>
    <t>School</t>
  </si>
  <si>
    <t>Schools</t>
  </si>
  <si>
    <t>% of Int Students</t>
  </si>
  <si>
    <t>Total Cost</t>
  </si>
  <si>
    <t>Avg Age</t>
  </si>
  <si>
    <t>Program Length</t>
  </si>
  <si>
    <t>Avg Work Exp</t>
  </si>
  <si>
    <t>Avg GMAT</t>
  </si>
  <si>
    <t>HBS</t>
  </si>
  <si>
    <t>Wharton</t>
  </si>
  <si>
    <t>Booth</t>
  </si>
  <si>
    <t>MIT</t>
  </si>
  <si>
    <t>FT MBA Enrollment</t>
  </si>
  <si>
    <t>Kellogg</t>
  </si>
  <si>
    <t>Stanford</t>
  </si>
  <si>
    <t>Tuck</t>
  </si>
  <si>
    <t>Columbia</t>
  </si>
  <si>
    <t>Darden</t>
  </si>
  <si>
    <t>Cornell</t>
  </si>
  <si>
    <t>Stern</t>
  </si>
  <si>
    <t>Haas</t>
  </si>
  <si>
    <t>Ross</t>
  </si>
  <si>
    <t>Fuqua</t>
  </si>
  <si>
    <t>UCLA</t>
  </si>
  <si>
    <t>Yale</t>
  </si>
  <si>
    <t>McCombs</t>
  </si>
  <si>
    <t>Select Schools</t>
  </si>
  <si>
    <t>Select School</t>
  </si>
  <si>
    <t>Compare Rankings</t>
  </si>
  <si>
    <t>Accounting</t>
  </si>
  <si>
    <t>Management</t>
  </si>
  <si>
    <t>Marketing</t>
  </si>
  <si>
    <t>Non-Profit</t>
  </si>
  <si>
    <t>Finance</t>
  </si>
  <si>
    <t>Entrepreneurship</t>
  </si>
  <si>
    <t>Champaign</t>
  </si>
  <si>
    <t>Marshall</t>
  </si>
  <si>
    <t>Marriott</t>
  </si>
  <si>
    <t>Kelley</t>
  </si>
  <si>
    <t>Chapel Hill</t>
  </si>
  <si>
    <t>Olin</t>
  </si>
  <si>
    <t>Eller</t>
  </si>
  <si>
    <t>Speciality</t>
  </si>
  <si>
    <t>Select Speciality</t>
  </si>
  <si>
    <t>Applications</t>
  </si>
  <si>
    <t>Enrolled Class</t>
  </si>
  <si>
    <t>Male</t>
  </si>
  <si>
    <t>Female</t>
  </si>
  <si>
    <t>Humanities/Social Sciences</t>
  </si>
  <si>
    <t>Engineering/Math/Science</t>
  </si>
  <si>
    <t>Business</t>
  </si>
  <si>
    <t>Consulting</t>
  </si>
  <si>
    <t>Private Equity</t>
  </si>
  <si>
    <t>General Management</t>
  </si>
  <si>
    <t>Real Estate</t>
  </si>
  <si>
    <t>Others</t>
  </si>
  <si>
    <t>Undergraduate Majors</t>
  </si>
  <si>
    <t>Job Function Choices</t>
  </si>
  <si>
    <t>Economics/Others</t>
  </si>
  <si>
    <t>B.Development/Strategy</t>
  </si>
  <si>
    <t>Investment Banking/Mgmt</t>
  </si>
  <si>
    <t>B.D/Strategy</t>
  </si>
  <si>
    <t>IB</t>
  </si>
  <si>
    <t>P.Equity</t>
  </si>
  <si>
    <t>G.Management</t>
  </si>
  <si>
    <t>R.Estate</t>
  </si>
  <si>
    <t>Class Enrollment</t>
  </si>
</sst>
</file>

<file path=xl/styles.xml><?xml version="1.0" encoding="utf-8"?>
<styleSheet xmlns="http://schemas.openxmlformats.org/spreadsheetml/2006/main">
  <numFmts count="3">
    <numFmt numFmtId="43" formatCode="_(* #,##0.00_);_(* \(#,##0.00\);_(* &quot;-&quot;??_);_(@_)"/>
    <numFmt numFmtId="164" formatCode="&quot;$&quot;#,##0"/>
    <numFmt numFmtId="165" formatCode="_(* #,##0_);_(* \(#,##0\);_(* &quot;-&quot;??_);_(@_)"/>
  </numFmts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center"/>
    </xf>
    <xf numFmtId="9" fontId="0" fillId="0" borderId="0" xfId="0" applyNumberFormat="1"/>
    <xf numFmtId="3" fontId="0" fillId="0" borderId="0" xfId="0" applyNumberFormat="1"/>
    <xf numFmtId="164" fontId="0" fillId="0" borderId="0" xfId="0" applyNumberFormat="1"/>
    <xf numFmtId="0" fontId="1" fillId="0" borderId="0" xfId="0" applyFont="1"/>
    <xf numFmtId="0" fontId="0" fillId="0" borderId="0" xfId="0" applyFill="1"/>
    <xf numFmtId="0" fontId="0" fillId="0" borderId="0" xfId="0" applyNumberFormat="1"/>
    <xf numFmtId="0" fontId="1" fillId="3" borderId="4" xfId="0" applyFont="1" applyFill="1" applyBorder="1"/>
    <xf numFmtId="0" fontId="0" fillId="0" borderId="0" xfId="0" applyNumberFormat="1" applyFill="1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NumberFormat="1" applyFill="1" applyAlignment="1">
      <alignment horizontal="center"/>
    </xf>
    <xf numFmtId="0" fontId="0" fillId="0" borderId="5" xfId="0" applyBorder="1"/>
    <xf numFmtId="0" fontId="1" fillId="0" borderId="5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1" fillId="0" borderId="5" xfId="0" applyFont="1" applyBorder="1"/>
    <xf numFmtId="0" fontId="1" fillId="0" borderId="5" xfId="0" applyFont="1" applyBorder="1" applyAlignment="1">
      <alignment horizontal="left"/>
    </xf>
    <xf numFmtId="0" fontId="0" fillId="6" borderId="5" xfId="0" applyFill="1" applyBorder="1"/>
    <xf numFmtId="9" fontId="0" fillId="6" borderId="5" xfId="0" applyNumberFormat="1" applyFill="1" applyBorder="1"/>
    <xf numFmtId="0" fontId="0" fillId="8" borderId="5" xfId="0" applyFill="1" applyBorder="1"/>
    <xf numFmtId="9" fontId="0" fillId="8" borderId="5" xfId="0" applyNumberFormat="1" applyFill="1" applyBorder="1"/>
    <xf numFmtId="0" fontId="1" fillId="8" borderId="5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165" fontId="0" fillId="6" borderId="5" xfId="1" applyNumberFormat="1" applyFont="1" applyFill="1" applyBorder="1"/>
    <xf numFmtId="9" fontId="0" fillId="4" borderId="0" xfId="0" applyNumberFormat="1" applyFill="1"/>
    <xf numFmtId="9" fontId="0" fillId="0" borderId="5" xfId="0" applyNumberFormat="1" applyBorder="1"/>
    <xf numFmtId="0" fontId="1" fillId="0" borderId="0" xfId="0" applyFont="1" applyProtection="1">
      <protection locked="0"/>
    </xf>
    <xf numFmtId="3" fontId="0" fillId="0" borderId="0" xfId="0" applyNumberFormat="1" applyProtection="1">
      <protection locked="0"/>
    </xf>
    <xf numFmtId="9" fontId="0" fillId="0" borderId="0" xfId="0" applyNumberFormat="1" applyProtection="1">
      <protection locked="0"/>
    </xf>
    <xf numFmtId="164" fontId="0" fillId="0" borderId="0" xfId="0" applyNumberFormat="1" applyProtection="1">
      <protection locked="0"/>
    </xf>
    <xf numFmtId="0" fontId="1" fillId="0" borderId="5" xfId="0" applyFont="1" applyBorder="1" applyProtection="1">
      <protection locked="0"/>
    </xf>
    <xf numFmtId="3" fontId="0" fillId="0" borderId="5" xfId="0" applyNumberFormat="1" applyBorder="1" applyProtection="1">
      <protection locked="0"/>
    </xf>
    <xf numFmtId="9" fontId="0" fillId="0" borderId="5" xfId="0" applyNumberFormat="1" applyBorder="1" applyProtection="1">
      <protection locked="0"/>
    </xf>
    <xf numFmtId="1" fontId="0" fillId="0" borderId="0" xfId="0" applyNumberFormat="1" applyProtection="1">
      <protection locked="0"/>
    </xf>
    <xf numFmtId="0" fontId="0" fillId="0" borderId="0" xfId="0" applyProtection="1">
      <protection locked="0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7" borderId="2" xfId="0" applyFont="1" applyFill="1" applyBorder="1" applyAlignment="1">
      <alignment horizontal="center"/>
    </xf>
    <xf numFmtId="0" fontId="1" fillId="7" borderId="3" xfId="0" applyFont="1" applyFill="1" applyBorder="1" applyAlignment="1">
      <alignment horizont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MIT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1'!$AB$24</c:f>
              <c:numCache>
                <c:formatCode>#,##0</c:formatCode>
                <c:ptCount val="1"/>
                <c:pt idx="0">
                  <c:v>400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UCLA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1'!$AB$25</c:f>
              <c:numCache>
                <c:formatCode>#,##0</c:formatCode>
                <c:ptCount val="1"/>
                <c:pt idx="0">
                  <c:v>360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Stern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1'!$AB$26</c:f>
              <c:numCache>
                <c:formatCode>#,##0</c:formatCode>
                <c:ptCount val="1"/>
                <c:pt idx="0">
                  <c:v>370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Yale</c:v>
                </c:pt>
              </c:strCache>
            </c:strRef>
          </c:tx>
          <c:dLbls>
            <c:showVal val="1"/>
          </c:dLbls>
          <c:cat>
            <c:strRef>
              <c:f>'Dashboard 1'!$AB$23</c:f>
              <c:strCache>
                <c:ptCount val="1"/>
                <c:pt idx="0">
                  <c:v>Class Enrollment</c:v>
                </c:pt>
              </c:strCache>
            </c:strRef>
          </c:cat>
          <c:val>
            <c:numRef>
              <c:f>'Dashboard 1'!$AB$27</c:f>
              <c:numCache>
                <c:formatCode>#,##0</c:formatCode>
                <c:ptCount val="1"/>
                <c:pt idx="0">
                  <c:v>225</c:v>
                </c:pt>
              </c:numCache>
            </c:numRef>
          </c:val>
        </c:ser>
        <c:dLbls>
          <c:showVal val="1"/>
        </c:dLbls>
        <c:shape val="cylinder"/>
        <c:axId val="78664064"/>
        <c:axId val="78665600"/>
        <c:axId val="0"/>
      </c:bar3DChart>
      <c:catAx>
        <c:axId val="78664064"/>
        <c:scaling>
          <c:orientation val="minMax"/>
        </c:scaling>
        <c:axPos val="b"/>
        <c:tickLblPos val="nextTo"/>
        <c:crossAx val="78665600"/>
        <c:crosses val="autoZero"/>
        <c:auto val="1"/>
        <c:lblAlgn val="ctr"/>
        <c:lblOffset val="100"/>
      </c:catAx>
      <c:valAx>
        <c:axId val="78665600"/>
        <c:scaling>
          <c:orientation val="minMax"/>
        </c:scaling>
        <c:axPos val="l"/>
        <c:majorGridlines/>
        <c:numFmt formatCode="#,##0" sourceLinked="1"/>
        <c:tickLblPos val="nextTo"/>
        <c:crossAx val="78664064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MIT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1'!$AC$24</c:f>
              <c:numCache>
                <c:formatCode>0%</c:formatCode>
                <c:ptCount val="1"/>
                <c:pt idx="0">
                  <c:v>0.39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UCLA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1'!$AC$25</c:f>
              <c:numCache>
                <c:formatCode>0%</c:formatCode>
                <c:ptCount val="1"/>
                <c:pt idx="0">
                  <c:v>0.33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Stern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1'!$AC$26</c:f>
              <c:numCache>
                <c:formatCode>0%</c:formatCode>
                <c:ptCount val="1"/>
                <c:pt idx="0">
                  <c:v>0.32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Yale</c:v>
                </c:pt>
              </c:strCache>
            </c:strRef>
          </c:tx>
          <c:dLbls>
            <c:showVal val="1"/>
          </c:dLbls>
          <c:cat>
            <c:strRef>
              <c:f>'Dashboard 1'!$AC$23</c:f>
              <c:strCache>
                <c:ptCount val="1"/>
                <c:pt idx="0">
                  <c:v>% of Int Students</c:v>
                </c:pt>
              </c:strCache>
            </c:strRef>
          </c:cat>
          <c:val>
            <c:numRef>
              <c:f>'Dashboard 1'!$AC$27</c:f>
              <c:numCache>
                <c:formatCode>0%</c:formatCode>
                <c:ptCount val="1"/>
                <c:pt idx="0">
                  <c:v>0.28000000000000003</c:v>
                </c:pt>
              </c:numCache>
            </c:numRef>
          </c:val>
        </c:ser>
        <c:dLbls>
          <c:showVal val="1"/>
        </c:dLbls>
        <c:shape val="cylinder"/>
        <c:axId val="78706176"/>
        <c:axId val="78707712"/>
        <c:axId val="0"/>
      </c:bar3DChart>
      <c:catAx>
        <c:axId val="78706176"/>
        <c:scaling>
          <c:orientation val="minMax"/>
        </c:scaling>
        <c:axPos val="b"/>
        <c:tickLblPos val="nextTo"/>
        <c:crossAx val="78707712"/>
        <c:crosses val="autoZero"/>
        <c:auto val="1"/>
        <c:lblAlgn val="ctr"/>
        <c:lblOffset val="100"/>
      </c:catAx>
      <c:valAx>
        <c:axId val="78707712"/>
        <c:scaling>
          <c:orientation val="minMax"/>
        </c:scaling>
        <c:axPos val="l"/>
        <c:majorGridlines/>
        <c:numFmt formatCode="0%" sourceLinked="1"/>
        <c:tickLblPos val="nextTo"/>
        <c:crossAx val="78706176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Chart>
        <c:barDir val="bar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MIT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1'!$AD$24</c:f>
              <c:numCache>
                <c:formatCode>"$"#,##0</c:formatCode>
                <c:ptCount val="1"/>
                <c:pt idx="0">
                  <c:v>81000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UCLA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1'!$AD$25</c:f>
              <c:numCache>
                <c:formatCode>"$"#,##0</c:formatCode>
                <c:ptCount val="1"/>
                <c:pt idx="0">
                  <c:v>87830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Stern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1'!$AD$26</c:f>
              <c:numCache>
                <c:formatCode>"$"#,##0</c:formatCode>
                <c:ptCount val="1"/>
                <c:pt idx="0">
                  <c:v>91860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Yale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1'!$AD$23</c:f>
              <c:strCache>
                <c:ptCount val="1"/>
                <c:pt idx="0">
                  <c:v>Total Cost</c:v>
                </c:pt>
              </c:strCache>
            </c:strRef>
          </c:cat>
          <c:val>
            <c:numRef>
              <c:f>'Dashboard 1'!$AD$27</c:f>
              <c:numCache>
                <c:formatCode>"$"#,##0</c:formatCode>
                <c:ptCount val="1"/>
                <c:pt idx="0">
                  <c:v>96400</c:v>
                </c:pt>
              </c:numCache>
            </c:numRef>
          </c:val>
        </c:ser>
        <c:dLbls>
          <c:showVal val="1"/>
        </c:dLbls>
        <c:axId val="79022336"/>
        <c:axId val="79167488"/>
      </c:barChart>
      <c:catAx>
        <c:axId val="79022336"/>
        <c:scaling>
          <c:orientation val="minMax"/>
        </c:scaling>
        <c:axPos val="l"/>
        <c:tickLblPos val="nextTo"/>
        <c:crossAx val="79167488"/>
        <c:crosses val="autoZero"/>
        <c:auto val="1"/>
        <c:lblAlgn val="ctr"/>
        <c:lblOffset val="100"/>
      </c:catAx>
      <c:valAx>
        <c:axId val="79167488"/>
        <c:scaling>
          <c:orientation val="minMax"/>
        </c:scaling>
        <c:axPos val="b"/>
        <c:majorGridlines/>
        <c:numFmt formatCode="&quot;$&quot;#,##0" sourceLinked="1"/>
        <c:tickLblPos val="nextTo"/>
        <c:crossAx val="79022336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MIT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1'!$AE$24</c:f>
              <c:numCache>
                <c:formatCode>#,##0</c:formatCode>
                <c:ptCount val="1"/>
                <c:pt idx="0">
                  <c:v>27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UCLA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1'!$AE$25</c:f>
              <c:numCache>
                <c:formatCode>#,##0</c:formatCode>
                <c:ptCount val="1"/>
                <c:pt idx="0">
                  <c:v>28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Stern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1'!$AE$26</c:f>
              <c:numCache>
                <c:formatCode>#,##0</c:formatCode>
                <c:ptCount val="1"/>
                <c:pt idx="0">
                  <c:v>27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Yale</c:v>
                </c:pt>
              </c:strCache>
            </c:strRef>
          </c:tx>
          <c:dLbls>
            <c:showVal val="1"/>
          </c:dLbls>
          <c:cat>
            <c:strRef>
              <c:f>'Dashboard 1'!$AE$23</c:f>
              <c:strCache>
                <c:ptCount val="1"/>
                <c:pt idx="0">
                  <c:v>Avg Age</c:v>
                </c:pt>
              </c:strCache>
            </c:strRef>
          </c:cat>
          <c:val>
            <c:numRef>
              <c:f>'Dashboard 1'!$AE$27</c:f>
              <c:numCache>
                <c:formatCode>#,##0</c:formatCode>
                <c:ptCount val="1"/>
                <c:pt idx="0">
                  <c:v>28</c:v>
                </c:pt>
              </c:numCache>
            </c:numRef>
          </c:val>
        </c:ser>
        <c:dLbls>
          <c:showVal val="1"/>
        </c:dLbls>
        <c:shape val="cylinder"/>
        <c:axId val="79207808"/>
        <c:axId val="79234176"/>
        <c:axId val="0"/>
      </c:bar3DChart>
      <c:catAx>
        <c:axId val="79207808"/>
        <c:scaling>
          <c:orientation val="minMax"/>
        </c:scaling>
        <c:axPos val="b"/>
        <c:tickLblPos val="nextTo"/>
        <c:crossAx val="79234176"/>
        <c:crosses val="autoZero"/>
        <c:auto val="1"/>
        <c:lblAlgn val="ctr"/>
        <c:lblOffset val="100"/>
      </c:catAx>
      <c:valAx>
        <c:axId val="79234176"/>
        <c:scaling>
          <c:orientation val="minMax"/>
        </c:scaling>
        <c:axPos val="l"/>
        <c:majorGridlines/>
        <c:numFmt formatCode="#,##0" sourceLinked="1"/>
        <c:tickLblPos val="nextTo"/>
        <c:crossAx val="79207808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view3D>
      <c:perspective val="30"/>
    </c:view3D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3DChart>
        <c:barDir val="col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MIT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1'!$AF$24</c:f>
              <c:numCache>
                <c:formatCode>#,##0</c:formatCode>
                <c:ptCount val="1"/>
                <c:pt idx="0">
                  <c:v>60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UCLA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1'!$AF$25</c:f>
              <c:numCache>
                <c:formatCode>#,##0</c:formatCode>
                <c:ptCount val="1"/>
                <c:pt idx="0">
                  <c:v>57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Stern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1'!$AF$26</c:f>
              <c:numCache>
                <c:formatCode>#,##0</c:formatCode>
                <c:ptCount val="1"/>
                <c:pt idx="0">
                  <c:v>56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Yale</c:v>
                </c:pt>
              </c:strCache>
            </c:strRef>
          </c:tx>
          <c:dLbls>
            <c:showVal val="1"/>
          </c:dLbls>
          <c:cat>
            <c:strRef>
              <c:f>'Dashboard 1'!$AF$23</c:f>
              <c:strCache>
                <c:ptCount val="1"/>
                <c:pt idx="0">
                  <c:v>Avg Work Exp</c:v>
                </c:pt>
              </c:strCache>
            </c:strRef>
          </c:cat>
          <c:val>
            <c:numRef>
              <c:f>'Dashboard 1'!$AF$27</c:f>
              <c:numCache>
                <c:formatCode>#,##0</c:formatCode>
                <c:ptCount val="1"/>
                <c:pt idx="0">
                  <c:v>60</c:v>
                </c:pt>
              </c:numCache>
            </c:numRef>
          </c:val>
        </c:ser>
        <c:dLbls>
          <c:showVal val="1"/>
        </c:dLbls>
        <c:shape val="cylinder"/>
        <c:axId val="79282944"/>
        <c:axId val="79284480"/>
        <c:axId val="0"/>
      </c:bar3DChart>
      <c:catAx>
        <c:axId val="79282944"/>
        <c:scaling>
          <c:orientation val="minMax"/>
        </c:scaling>
        <c:axPos val="b"/>
        <c:tickLblPos val="nextTo"/>
        <c:crossAx val="79284480"/>
        <c:crosses val="autoZero"/>
        <c:auto val="1"/>
        <c:lblAlgn val="ctr"/>
        <c:lblOffset val="100"/>
      </c:catAx>
      <c:valAx>
        <c:axId val="79284480"/>
        <c:scaling>
          <c:orientation val="minMax"/>
        </c:scaling>
        <c:axPos val="l"/>
        <c:majorGridlines/>
        <c:numFmt formatCode="#,##0" sourceLinked="1"/>
        <c:tickLblPos val="nextTo"/>
        <c:crossAx val="79282944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2"/>
  <c:chart>
    <c:plotArea>
      <c:layout>
        <c:manualLayout>
          <c:layoutTarget val="inner"/>
          <c:xMode val="edge"/>
          <c:yMode val="edge"/>
          <c:x val="0.19080226435956632"/>
          <c:y val="0.20605555555555555"/>
          <c:w val="0.53160359466675045"/>
          <c:h val="0.61349518810148762"/>
        </c:manualLayout>
      </c:layout>
      <c:barChart>
        <c:barDir val="bar"/>
        <c:grouping val="clustered"/>
        <c:ser>
          <c:idx val="0"/>
          <c:order val="0"/>
          <c:tx>
            <c:strRef>
              <c:f>'Dashboard 1'!$AA$24</c:f>
              <c:strCache>
                <c:ptCount val="1"/>
                <c:pt idx="0">
                  <c:v>MIT</c:v>
                </c:pt>
              </c:strCache>
            </c:strRef>
          </c:tx>
          <c:dLbls>
            <c:dLblPos val="inEnd"/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1'!$AG$24</c:f>
              <c:numCache>
                <c:formatCode>#,##0</c:formatCode>
                <c:ptCount val="1"/>
                <c:pt idx="0">
                  <c:v>711</c:v>
                </c:pt>
              </c:numCache>
            </c:numRef>
          </c:val>
        </c:ser>
        <c:ser>
          <c:idx val="1"/>
          <c:order val="1"/>
          <c:tx>
            <c:strRef>
              <c:f>'Dashboard 1'!$AA$25</c:f>
              <c:strCache>
                <c:ptCount val="1"/>
                <c:pt idx="0">
                  <c:v>UCLA</c:v>
                </c:pt>
              </c:strCache>
            </c:strRef>
          </c:tx>
          <c:dLbls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1'!$AG$25</c:f>
              <c:numCache>
                <c:formatCode>#,##0</c:formatCode>
                <c:ptCount val="1"/>
                <c:pt idx="0">
                  <c:v>712</c:v>
                </c:pt>
              </c:numCache>
            </c:numRef>
          </c:val>
        </c:ser>
        <c:ser>
          <c:idx val="2"/>
          <c:order val="2"/>
          <c:tx>
            <c:strRef>
              <c:f>'Dashboard 1'!$AA$26</c:f>
              <c:strCache>
                <c:ptCount val="1"/>
                <c:pt idx="0">
                  <c:v>Stern</c:v>
                </c:pt>
              </c:strCache>
            </c:strRef>
          </c:tx>
          <c:dLbls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1'!$AG$26</c:f>
              <c:numCache>
                <c:formatCode>#,##0</c:formatCode>
                <c:ptCount val="1"/>
                <c:pt idx="0">
                  <c:v>717</c:v>
                </c:pt>
              </c:numCache>
            </c:numRef>
          </c:val>
        </c:ser>
        <c:ser>
          <c:idx val="3"/>
          <c:order val="3"/>
          <c:tx>
            <c:strRef>
              <c:f>'Dashboard 1'!$AA$27</c:f>
              <c:strCache>
                <c:ptCount val="1"/>
                <c:pt idx="0">
                  <c:v>Yale</c:v>
                </c:pt>
              </c:strCache>
            </c:strRef>
          </c:tx>
          <c:dLbls>
            <c:showVal val="1"/>
          </c:dLbls>
          <c:cat>
            <c:strRef>
              <c:f>'Dashboard 1'!$AG$23</c:f>
              <c:strCache>
                <c:ptCount val="1"/>
                <c:pt idx="0">
                  <c:v>Avg GMAT</c:v>
                </c:pt>
              </c:strCache>
            </c:strRef>
          </c:cat>
          <c:val>
            <c:numRef>
              <c:f>'Dashboard 1'!$AG$27</c:f>
              <c:numCache>
                <c:formatCode>#,##0</c:formatCode>
                <c:ptCount val="1"/>
                <c:pt idx="0">
                  <c:v>715</c:v>
                </c:pt>
              </c:numCache>
            </c:numRef>
          </c:val>
        </c:ser>
        <c:dLbls>
          <c:showVal val="1"/>
        </c:dLbls>
        <c:axId val="79328768"/>
        <c:axId val="79330304"/>
      </c:barChart>
      <c:catAx>
        <c:axId val="79328768"/>
        <c:scaling>
          <c:orientation val="minMax"/>
        </c:scaling>
        <c:axPos val="l"/>
        <c:tickLblPos val="nextTo"/>
        <c:crossAx val="79330304"/>
        <c:crosses val="autoZero"/>
        <c:auto val="1"/>
        <c:lblAlgn val="ctr"/>
        <c:lblOffset val="100"/>
      </c:catAx>
      <c:valAx>
        <c:axId val="79330304"/>
        <c:scaling>
          <c:orientation val="minMax"/>
        </c:scaling>
        <c:axPos val="b"/>
        <c:majorGridlines/>
        <c:numFmt formatCode="#,##0" sourceLinked="1"/>
        <c:tickLblPos val="nextTo"/>
        <c:crossAx val="79328768"/>
        <c:crosses val="autoZero"/>
        <c:crossBetween val="between"/>
      </c:valAx>
    </c:plotArea>
    <c:legend>
      <c:legendPos val="r"/>
      <c:layout/>
    </c:legend>
  </c:chart>
  <c:txPr>
    <a:bodyPr/>
    <a:lstStyle/>
    <a:p>
      <a:pPr>
        <a:defRPr sz="900"/>
      </a:pPr>
      <a:endParaRPr lang="en-US"/>
    </a:p>
  </c:tx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0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Total Applicants vs Enrolled</a:t>
            </a:r>
          </a:p>
        </c:rich>
      </c:tx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Wharton</c:v>
                </c:pt>
              </c:strCache>
            </c:strRef>
          </c:tx>
          <c:explosion val="25"/>
          <c:dPt>
            <c:idx val="0"/>
            <c:spPr>
              <a:gradFill flip="none" rotWithShape="1">
                <a:gsLst>
                  <a:gs pos="0">
                    <a:srgbClr val="FFEFD1"/>
                  </a:gs>
                  <a:gs pos="64999">
                    <a:schemeClr val="accent6">
                      <a:lumMod val="75000"/>
                    </a:schemeClr>
                  </a:gs>
                  <a:gs pos="100000">
                    <a:srgbClr val="D1C39F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spPr>
              <a:gradFill>
                <a:gsLst>
                  <a:gs pos="0">
                    <a:srgbClr val="FBEAC7"/>
                  </a:gs>
                  <a:gs pos="17999">
                    <a:srgbClr val="FEE7F2"/>
                  </a:gs>
                  <a:gs pos="36000">
                    <a:srgbClr val="FAC77D"/>
                  </a:gs>
                  <a:gs pos="61000">
                    <a:srgbClr val="FBA97D"/>
                  </a:gs>
                  <a:gs pos="82001">
                    <a:srgbClr val="FBD49C"/>
                  </a:gs>
                  <a:gs pos="100000">
                    <a:srgbClr val="FEE7F2"/>
                  </a:gs>
                </a:gsLst>
                <a:lin ang="5400000" scaled="0"/>
              </a:gradFill>
            </c:spPr>
          </c:dPt>
          <c:dLbls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Val val="1"/>
            <c:showCatName val="1"/>
          </c:dLbls>
          <c:cat>
            <c:strRef>
              <c:f>'Dashboard 2'!$AB$23:$AC$23</c:f>
              <c:strCache>
                <c:ptCount val="2"/>
                <c:pt idx="0">
                  <c:v>Applications</c:v>
                </c:pt>
                <c:pt idx="1">
                  <c:v>Enrolled Class</c:v>
                </c:pt>
              </c:strCache>
            </c:strRef>
          </c:cat>
          <c:val>
            <c:numRef>
              <c:f>'Dashboard 2'!$AB$24:$AC$24</c:f>
              <c:numCache>
                <c:formatCode>#,##0</c:formatCode>
                <c:ptCount val="2"/>
                <c:pt idx="0">
                  <c:v>6819</c:v>
                </c:pt>
                <c:pt idx="1">
                  <c:v>817</c:v>
                </c:pt>
              </c:numCache>
            </c:numRef>
          </c:val>
        </c:ser>
        <c:dLbls>
          <c:showVal val="1"/>
        </c:dLbls>
      </c:pie3DChart>
    </c:plotArea>
  </c:chart>
  <c:spPr>
    <a:gradFill flip="none" rotWithShape="1"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path path="rect">
        <a:fillToRect l="100000" t="100000"/>
      </a:path>
      <a:tileRect r="-100000" b="-100000"/>
    </a:gradFill>
  </c:spPr>
  <c:printSettings>
    <c:headerFooter/>
    <c:pageMargins b="0.75000000000000056" l="0.70000000000000051" r="0.70000000000000051" t="0.75000000000000056" header="0.30000000000000027" footer="0.30000000000000027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40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Male vs</a:t>
            </a:r>
            <a:r>
              <a:rPr lang="en-US" sz="1400" baseline="0"/>
              <a:t> Female</a:t>
            </a:r>
            <a:endParaRPr lang="en-US" sz="1400"/>
          </a:p>
        </c:rich>
      </c:tx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Wharton</c:v>
                </c:pt>
              </c:strCache>
            </c:strRef>
          </c:tx>
          <c:explosion val="25"/>
          <c:dPt>
            <c:idx val="0"/>
            <c:spPr>
              <a:gradFill flip="none" rotWithShape="1">
                <a:gsLst>
                  <a:gs pos="0">
                    <a:srgbClr val="FFEFD1"/>
                  </a:gs>
                  <a:gs pos="64999">
                    <a:schemeClr val="accent6">
                      <a:lumMod val="75000"/>
                    </a:schemeClr>
                  </a:gs>
                  <a:gs pos="100000">
                    <a:srgbClr val="D1C39F"/>
                  </a:gs>
                </a:gsLst>
                <a:path path="circle">
                  <a:fillToRect l="100000" t="100000"/>
                </a:path>
                <a:tileRect r="-100000" b="-100000"/>
              </a:gradFill>
            </c:spPr>
          </c:dPt>
          <c:dPt>
            <c:idx val="1"/>
            <c:spPr>
              <a:gradFill>
                <a:gsLst>
                  <a:gs pos="0">
                    <a:srgbClr val="FBEAC7"/>
                  </a:gs>
                  <a:gs pos="17999">
                    <a:srgbClr val="FEE7F2"/>
                  </a:gs>
                  <a:gs pos="36000">
                    <a:srgbClr val="FAC77D"/>
                  </a:gs>
                  <a:gs pos="61000">
                    <a:srgbClr val="FBA97D"/>
                  </a:gs>
                  <a:gs pos="82001">
                    <a:srgbClr val="FBD49C"/>
                  </a:gs>
                  <a:gs pos="100000">
                    <a:srgbClr val="FEE7F2"/>
                  </a:gs>
                </a:gsLst>
                <a:lin ang="5400000" scaled="0"/>
              </a:gradFill>
            </c:spPr>
          </c:dPt>
          <c:dLbls>
            <c:txPr>
              <a:bodyPr/>
              <a:lstStyle/>
              <a:p>
                <a:pPr>
                  <a:defRPr sz="900"/>
                </a:pPr>
                <a:endParaRPr lang="en-US"/>
              </a:p>
            </c:txPr>
            <c:showVal val="1"/>
            <c:showCatName val="1"/>
          </c:dLbls>
          <c:cat>
            <c:strRef>
              <c:f>'Dashboard 2'!$AD$23:$AE$23</c:f>
              <c:strCache>
                <c:ptCount val="2"/>
                <c:pt idx="0">
                  <c:v>Male</c:v>
                </c:pt>
                <c:pt idx="1">
                  <c:v>Female</c:v>
                </c:pt>
              </c:strCache>
            </c:strRef>
          </c:cat>
          <c:val>
            <c:numRef>
              <c:f>'Dashboard 2'!$AD$24:$AE$24</c:f>
              <c:numCache>
                <c:formatCode>0%</c:formatCode>
                <c:ptCount val="2"/>
                <c:pt idx="0">
                  <c:v>0.6</c:v>
                </c:pt>
                <c:pt idx="1">
                  <c:v>0.4</c:v>
                </c:pt>
              </c:numCache>
            </c:numRef>
          </c:val>
        </c:ser>
        <c:dLbls>
          <c:showVal val="1"/>
        </c:dLbls>
      </c:pie3DChart>
    </c:plotArea>
  </c:chart>
  <c:spPr>
    <a:gradFill>
      <a:gsLst>
        <a:gs pos="0">
          <a:srgbClr val="FBEAC7"/>
        </a:gs>
        <a:gs pos="17999">
          <a:srgbClr val="FEE7F2"/>
        </a:gs>
        <a:gs pos="36000">
          <a:srgbClr val="FAC77D"/>
        </a:gs>
        <a:gs pos="61000">
          <a:srgbClr val="FBA97D"/>
        </a:gs>
        <a:gs pos="82001">
          <a:srgbClr val="FBD49C"/>
        </a:gs>
        <a:gs pos="100000">
          <a:srgbClr val="FEE7F2"/>
        </a:gs>
      </a:gsLst>
      <a:path path="rect">
        <a:fillToRect l="100000" t="100000"/>
      </a:path>
    </a:gradFill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Under Grad Majors</a:t>
            </a:r>
          </a:p>
        </c:rich>
      </c:tx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Wharton</c:v>
                </c:pt>
              </c:strCache>
            </c:strRef>
          </c:tx>
          <c:explosion val="25"/>
          <c:dLbls>
            <c:txPr>
              <a:bodyPr/>
              <a:lstStyle/>
              <a:p>
                <a:pPr>
                  <a:defRPr sz="800"/>
                </a:pPr>
                <a:endParaRPr lang="en-US"/>
              </a:p>
            </c:txPr>
            <c:showVal val="1"/>
            <c:showCatName val="1"/>
            <c:showLeaderLines val="1"/>
          </c:dLbls>
          <c:cat>
            <c:strRef>
              <c:f>'Dashboard 2'!$AF$23:$AI$23</c:f>
              <c:strCache>
                <c:ptCount val="4"/>
                <c:pt idx="0">
                  <c:v>Humanities/Social Sciences</c:v>
                </c:pt>
                <c:pt idx="1">
                  <c:v>Engineering/Math/Science</c:v>
                </c:pt>
                <c:pt idx="2">
                  <c:v>Business</c:v>
                </c:pt>
                <c:pt idx="3">
                  <c:v>Economics/Others</c:v>
                </c:pt>
              </c:strCache>
            </c:strRef>
          </c:cat>
          <c:val>
            <c:numRef>
              <c:f>'Dashboard 2'!$AF$24:$AI$24</c:f>
              <c:numCache>
                <c:formatCode>0%</c:formatCode>
                <c:ptCount val="4"/>
                <c:pt idx="0">
                  <c:v>0.44</c:v>
                </c:pt>
                <c:pt idx="1">
                  <c:v>0.26</c:v>
                </c:pt>
                <c:pt idx="2">
                  <c:v>0.25</c:v>
                </c:pt>
                <c:pt idx="3">
                  <c:v>0.05</c:v>
                </c:pt>
              </c:numCache>
            </c:numRef>
          </c:val>
        </c:ser>
        <c:dLbls>
          <c:showVal val="1"/>
        </c:dLbls>
      </c:pie3DChart>
    </c:plotArea>
  </c:chart>
  <c:spPr>
    <a:gradFill flip="none" rotWithShape="1"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path path="rect">
        <a:fillToRect l="100000" t="100000"/>
      </a:path>
      <a:tileRect r="-100000" b="-100000"/>
    </a:gradFill>
  </c:spPr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Post MBA Job Functions</a:t>
            </a:r>
          </a:p>
        </c:rich>
      </c:tx>
    </c:title>
    <c:view3D>
      <c:rotX val="30"/>
      <c:perspective val="30"/>
    </c:view3D>
    <c:plotArea>
      <c:layout/>
      <c:pie3DChart>
        <c:varyColors val="1"/>
        <c:ser>
          <c:idx val="0"/>
          <c:order val="0"/>
          <c:tx>
            <c:strRef>
              <c:f>'Dashboard 2'!$AA$24</c:f>
              <c:strCache>
                <c:ptCount val="1"/>
                <c:pt idx="0">
                  <c:v>Wharton</c:v>
                </c:pt>
              </c:strCache>
            </c:strRef>
          </c:tx>
          <c:explosion val="25"/>
          <c:dLbls>
            <c:showVal val="1"/>
            <c:showCatName val="1"/>
            <c:showLeaderLines val="1"/>
          </c:dLbls>
          <c:cat>
            <c:strRef>
              <c:f>'Dashboard 2'!$AJ$23:$AR$23</c:f>
              <c:strCache>
                <c:ptCount val="9"/>
                <c:pt idx="0">
                  <c:v>B.D/Strategy</c:v>
                </c:pt>
                <c:pt idx="1">
                  <c:v>Consulting</c:v>
                </c:pt>
                <c:pt idx="2">
                  <c:v>Finance</c:v>
                </c:pt>
                <c:pt idx="3">
                  <c:v>IB</c:v>
                </c:pt>
                <c:pt idx="4">
                  <c:v>P.Equity</c:v>
                </c:pt>
                <c:pt idx="5">
                  <c:v>G.Management</c:v>
                </c:pt>
                <c:pt idx="6">
                  <c:v>Marketing</c:v>
                </c:pt>
                <c:pt idx="7">
                  <c:v>R.Estate</c:v>
                </c:pt>
                <c:pt idx="8">
                  <c:v>Others</c:v>
                </c:pt>
              </c:strCache>
            </c:strRef>
          </c:cat>
          <c:val>
            <c:numRef>
              <c:f>'Dashboard 2'!$AJ$24:$AR$24</c:f>
              <c:numCache>
                <c:formatCode>0%</c:formatCode>
                <c:ptCount val="9"/>
                <c:pt idx="0">
                  <c:v>0.04</c:v>
                </c:pt>
                <c:pt idx="1">
                  <c:v>0.28000000000000003</c:v>
                </c:pt>
                <c:pt idx="2">
                  <c:v>0.18</c:v>
                </c:pt>
                <c:pt idx="3">
                  <c:v>0.1</c:v>
                </c:pt>
                <c:pt idx="4">
                  <c:v>0.08</c:v>
                </c:pt>
                <c:pt idx="5">
                  <c:v>0.06</c:v>
                </c:pt>
                <c:pt idx="6">
                  <c:v>0</c:v>
                </c:pt>
                <c:pt idx="7">
                  <c:v>0.06</c:v>
                </c:pt>
                <c:pt idx="8">
                  <c:v>0.2</c:v>
                </c:pt>
              </c:numCache>
            </c:numRef>
          </c:val>
        </c:ser>
        <c:dLbls>
          <c:showVal val="1"/>
        </c:dLbls>
      </c:pie3DChart>
    </c:plotArea>
  </c:chart>
  <c:spPr>
    <a:gradFill>
      <a:gsLst>
        <a:gs pos="0">
          <a:srgbClr val="8488C4"/>
        </a:gs>
        <a:gs pos="53000">
          <a:srgbClr val="D4DEFF"/>
        </a:gs>
        <a:gs pos="83000">
          <a:srgbClr val="D4DEFF"/>
        </a:gs>
        <a:gs pos="100000">
          <a:srgbClr val="96AB94"/>
        </a:gs>
      </a:gsLst>
      <a:path path="rect">
        <a:fillToRect l="100000" t="100000"/>
      </a:path>
    </a:gradFill>
  </c:spPr>
  <c:txPr>
    <a:bodyPr/>
    <a:lstStyle/>
    <a:p>
      <a:pPr>
        <a:defRPr sz="800"/>
      </a:pPr>
      <a:endParaRPr lang="en-US"/>
    </a:p>
  </c:txPr>
  <c:printSettings>
    <c:headerFooter/>
    <c:pageMargins b="0.75000000000000133" l="0.70000000000000062" r="0.70000000000000062" t="0.75000000000000133" header="0.30000000000000032" footer="0.30000000000000032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7"/>
  <c:chart>
    <c:title/>
    <c:plotArea>
      <c:layout>
        <c:manualLayout>
          <c:layoutTarget val="inner"/>
          <c:xMode val="edge"/>
          <c:yMode val="edge"/>
          <c:x val="7.1023503997314108E-2"/>
          <c:y val="0.20839377836391137"/>
          <c:w val="0.77317970565809535"/>
          <c:h val="0.69274737209573123"/>
        </c:manualLayout>
      </c:layout>
      <c:scatterChart>
        <c:scatterStyle val="smoothMarker"/>
        <c:ser>
          <c:idx val="0"/>
          <c:order val="0"/>
          <c:tx>
            <c:strRef>
              <c:f>'BW Rankings'!$Y$24</c:f>
              <c:strCache>
                <c:ptCount val="1"/>
                <c:pt idx="0">
                  <c:v>Wharton</c:v>
                </c:pt>
              </c:strCache>
            </c:strRef>
          </c:tx>
          <c:marker>
            <c:symbol val="square"/>
            <c:size val="5"/>
          </c:marker>
          <c:dLbls>
            <c:dLblPos val="t"/>
            <c:showVal val="1"/>
          </c:dLbls>
          <c:xVal>
            <c:numRef>
              <c:f>'BW Rankings'!$Z$23:$AE$23</c:f>
              <c:numCache>
                <c:formatCode>General</c:formatCode>
                <c:ptCount val="6"/>
                <c:pt idx="0">
                  <c:v>2000</c:v>
                </c:pt>
                <c:pt idx="1">
                  <c:v>2002</c:v>
                </c:pt>
                <c:pt idx="2">
                  <c:v>2004</c:v>
                </c:pt>
                <c:pt idx="3">
                  <c:v>2006</c:v>
                </c:pt>
                <c:pt idx="4">
                  <c:v>2008</c:v>
                </c:pt>
                <c:pt idx="5">
                  <c:v>2010</c:v>
                </c:pt>
              </c:numCache>
            </c:numRef>
          </c:xVal>
          <c:yVal>
            <c:numRef>
              <c:f>'BW Rankings'!$Z$24:$AE$24</c:f>
              <c:numCache>
                <c:formatCode>0</c:formatCode>
                <c:ptCount val="6"/>
                <c:pt idx="0" formatCode="#,##0">
                  <c:v>1</c:v>
                </c:pt>
                <c:pt idx="1">
                  <c:v>5</c:v>
                </c:pt>
                <c:pt idx="2">
                  <c:v>3</c:v>
                </c:pt>
                <c:pt idx="3" formatCode="#,##0">
                  <c:v>2</c:v>
                </c:pt>
                <c:pt idx="4" formatCode="#,##0">
                  <c:v>4</c:v>
                </c:pt>
                <c:pt idx="5" formatCode="#,##0">
                  <c:v>4</c:v>
                </c:pt>
              </c:numCache>
            </c:numRef>
          </c:yVal>
          <c:smooth val="1"/>
        </c:ser>
        <c:dLbls>
          <c:showVal val="1"/>
        </c:dLbls>
        <c:axId val="87921024"/>
        <c:axId val="87922560"/>
      </c:scatterChart>
      <c:valAx>
        <c:axId val="87921024"/>
        <c:scaling>
          <c:orientation val="minMax"/>
        </c:scaling>
        <c:axPos val="t"/>
        <c:numFmt formatCode="General" sourceLinked="1"/>
        <c:tickLblPos val="nextTo"/>
        <c:crossAx val="87922560"/>
        <c:crosses val="autoZero"/>
        <c:crossBetween val="midCat"/>
      </c:valAx>
      <c:valAx>
        <c:axId val="87922560"/>
        <c:scaling>
          <c:orientation val="maxMin"/>
          <c:min val="0"/>
        </c:scaling>
        <c:axPos val="l"/>
        <c:numFmt formatCode="#,##0" sourceLinked="1"/>
        <c:tickLblPos val="nextTo"/>
        <c:crossAx val="87921024"/>
        <c:crosses val="autoZero"/>
        <c:crossBetween val="midCat"/>
        <c:majorUnit val="1"/>
      </c:valAx>
    </c:plotArea>
    <c:legend>
      <c:legendPos val="r"/>
    </c:legend>
  </c:chart>
  <c:spPr>
    <a:gradFill flip="none" rotWithShape="1">
      <a:gsLst>
        <a:gs pos="0">
          <a:srgbClr val="DDEBCF"/>
        </a:gs>
        <a:gs pos="50000">
          <a:srgbClr val="9CB86E"/>
        </a:gs>
        <a:gs pos="100000">
          <a:srgbClr val="156B13"/>
        </a:gs>
      </a:gsLst>
      <a:lin ang="2700000" scaled="1"/>
      <a:tileRect/>
    </a:gradFill>
  </c:spPr>
  <c:printSettings>
    <c:headerFooter/>
    <c:pageMargins b="0.75000000000000167" l="0.70000000000000062" r="0.70000000000000062" t="0.75000000000000167" header="0.30000000000000032" footer="0.30000000000000032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/>
            </a:pPr>
            <a:r>
              <a:rPr lang="en-US"/>
              <a:t>Comparison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7.1023503997314108E-2"/>
          <c:y val="0.20839377836391137"/>
          <c:w val="0.77317970565809591"/>
          <c:h val="0.69274737209573145"/>
        </c:manualLayout>
      </c:layout>
      <c:scatterChart>
        <c:scatterStyle val="smoothMarker"/>
        <c:ser>
          <c:idx val="0"/>
          <c:order val="0"/>
          <c:tx>
            <c:strRef>
              <c:f>'BW Rankings'!$AI$24</c:f>
              <c:strCache>
                <c:ptCount val="1"/>
                <c:pt idx="0">
                  <c:v>Wharton</c:v>
                </c:pt>
              </c:strCache>
            </c:strRef>
          </c:tx>
          <c:marker>
            <c:symbol val="diamond"/>
            <c:size val="7"/>
          </c:marker>
          <c:dLbls>
            <c:dLblPos val="t"/>
            <c:showVal val="1"/>
          </c:dLbls>
          <c:xVal>
            <c:numRef>
              <c:f>'BW Rankings'!$AJ$23:$AO$23</c:f>
              <c:numCache>
                <c:formatCode>General</c:formatCode>
                <c:ptCount val="6"/>
                <c:pt idx="0">
                  <c:v>2000</c:v>
                </c:pt>
                <c:pt idx="1">
                  <c:v>2002</c:v>
                </c:pt>
                <c:pt idx="2">
                  <c:v>2004</c:v>
                </c:pt>
                <c:pt idx="3">
                  <c:v>2006</c:v>
                </c:pt>
                <c:pt idx="4">
                  <c:v>2008</c:v>
                </c:pt>
                <c:pt idx="5">
                  <c:v>2010</c:v>
                </c:pt>
              </c:numCache>
            </c:numRef>
          </c:xVal>
          <c:yVal>
            <c:numRef>
              <c:f>'BW Rankings'!$AJ$24:$AO$24</c:f>
              <c:numCache>
                <c:formatCode>#,##0</c:formatCode>
                <c:ptCount val="6"/>
                <c:pt idx="0">
                  <c:v>1</c:v>
                </c:pt>
                <c:pt idx="1">
                  <c:v>5</c:v>
                </c:pt>
                <c:pt idx="2">
                  <c:v>3</c:v>
                </c:pt>
                <c:pt idx="3">
                  <c:v>2</c:v>
                </c:pt>
                <c:pt idx="4">
                  <c:v>4</c:v>
                </c:pt>
                <c:pt idx="5">
                  <c:v>4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'BW Rankings'!$AI$25</c:f>
              <c:strCache>
                <c:ptCount val="1"/>
                <c:pt idx="0">
                  <c:v>UCLA</c:v>
                </c:pt>
              </c:strCache>
            </c:strRef>
          </c:tx>
          <c:marker>
            <c:symbol val="circle"/>
            <c:size val="7"/>
          </c:marker>
          <c:dLbls>
            <c:dLblPos val="t"/>
            <c:showVal val="1"/>
          </c:dLbls>
          <c:xVal>
            <c:numRef>
              <c:f>'BW Rankings'!$AJ$23:$AO$23</c:f>
              <c:numCache>
                <c:formatCode>General</c:formatCode>
                <c:ptCount val="6"/>
                <c:pt idx="0">
                  <c:v>2000</c:v>
                </c:pt>
                <c:pt idx="1">
                  <c:v>2002</c:v>
                </c:pt>
                <c:pt idx="2">
                  <c:v>2004</c:v>
                </c:pt>
                <c:pt idx="3">
                  <c:v>2006</c:v>
                </c:pt>
                <c:pt idx="4">
                  <c:v>2008</c:v>
                </c:pt>
                <c:pt idx="5">
                  <c:v>2010</c:v>
                </c:pt>
              </c:numCache>
            </c:numRef>
          </c:xVal>
          <c:yVal>
            <c:numRef>
              <c:f>'BW Rankings'!$AJ$25:$AO$25</c:f>
              <c:numCache>
                <c:formatCode>#,##0</c:formatCode>
                <c:ptCount val="6"/>
                <c:pt idx="0">
                  <c:v>12</c:v>
                </c:pt>
                <c:pt idx="1">
                  <c:v>16</c:v>
                </c:pt>
                <c:pt idx="2">
                  <c:v>14</c:v>
                </c:pt>
                <c:pt idx="3">
                  <c:v>12</c:v>
                </c:pt>
                <c:pt idx="4">
                  <c:v>14</c:v>
                </c:pt>
                <c:pt idx="5">
                  <c:v>14</c:v>
                </c:pt>
              </c:numCache>
            </c:numRef>
          </c:yVal>
          <c:smooth val="1"/>
        </c:ser>
        <c:dLbls>
          <c:showVal val="1"/>
        </c:dLbls>
        <c:axId val="89213952"/>
        <c:axId val="89223936"/>
      </c:scatterChart>
      <c:valAx>
        <c:axId val="89213952"/>
        <c:scaling>
          <c:orientation val="minMax"/>
        </c:scaling>
        <c:axPos val="t"/>
        <c:numFmt formatCode="General" sourceLinked="1"/>
        <c:tickLblPos val="nextTo"/>
        <c:crossAx val="89223936"/>
        <c:crosses val="autoZero"/>
        <c:crossBetween val="midCat"/>
      </c:valAx>
      <c:valAx>
        <c:axId val="89223936"/>
        <c:scaling>
          <c:orientation val="maxMin"/>
          <c:min val="0"/>
        </c:scaling>
        <c:axPos val="l"/>
        <c:numFmt formatCode="#,##0" sourceLinked="1"/>
        <c:tickLblPos val="nextTo"/>
        <c:crossAx val="89213952"/>
        <c:crosses val="autoZero"/>
        <c:crossBetween val="midCat"/>
        <c:majorUnit val="1"/>
      </c:valAx>
    </c:plotArea>
    <c:legend>
      <c:legendPos val="r"/>
    </c:legend>
  </c:chart>
  <c:spPr>
    <a:gradFill flip="none" rotWithShape="1"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path path="rect">
        <a:fillToRect l="100000" t="100000"/>
      </a:path>
      <a:tileRect r="-100000" b="-100000"/>
    </a:gra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7"/>
  <c:chart>
    <c:title/>
    <c:plotArea>
      <c:layout>
        <c:manualLayout>
          <c:layoutTarget val="inner"/>
          <c:xMode val="edge"/>
          <c:yMode val="edge"/>
          <c:x val="7.1023503997314108E-2"/>
          <c:y val="0.20839377836391137"/>
          <c:w val="0.77317970565809591"/>
          <c:h val="0.69274737209573145"/>
        </c:manualLayout>
      </c:layout>
      <c:scatterChart>
        <c:scatterStyle val="smoothMarker"/>
        <c:ser>
          <c:idx val="0"/>
          <c:order val="0"/>
          <c:tx>
            <c:strRef>
              <c:f>'USN Rankings'!$Y$24</c:f>
              <c:strCache>
                <c:ptCount val="1"/>
                <c:pt idx="0">
                  <c:v>Ross</c:v>
                </c:pt>
              </c:strCache>
            </c:strRef>
          </c:tx>
          <c:marker>
            <c:symbol val="square"/>
            <c:size val="5"/>
          </c:marker>
          <c:dLbls>
            <c:dLblPos val="t"/>
            <c:showVal val="1"/>
          </c:dLbls>
          <c:xVal>
            <c:numRef>
              <c:f>'USN Rankings'!$Z$23:$AE$23</c:f>
              <c:numCache>
                <c:formatCode>General</c:formatCode>
                <c:ptCount val="6"/>
                <c:pt idx="0">
                  <c:v>2000</c:v>
                </c:pt>
                <c:pt idx="1">
                  <c:v>2002</c:v>
                </c:pt>
                <c:pt idx="2">
                  <c:v>2004</c:v>
                </c:pt>
                <c:pt idx="3">
                  <c:v>2006</c:v>
                </c:pt>
                <c:pt idx="4">
                  <c:v>2008</c:v>
                </c:pt>
                <c:pt idx="5">
                  <c:v>2010</c:v>
                </c:pt>
              </c:numCache>
            </c:numRef>
          </c:xVal>
          <c:yVal>
            <c:numRef>
              <c:f>'USN Rankings'!$Z$24:$AE$24</c:f>
              <c:numCache>
                <c:formatCode>0</c:formatCode>
                <c:ptCount val="6"/>
                <c:pt idx="0" formatCode="#,##0">
                  <c:v>9</c:v>
                </c:pt>
                <c:pt idx="1">
                  <c:v>10</c:v>
                </c:pt>
                <c:pt idx="2">
                  <c:v>13</c:v>
                </c:pt>
                <c:pt idx="3" formatCode="#,##0">
                  <c:v>10</c:v>
                </c:pt>
                <c:pt idx="4" formatCode="#,##0">
                  <c:v>11</c:v>
                </c:pt>
                <c:pt idx="5" formatCode="#,##0">
                  <c:v>12</c:v>
                </c:pt>
              </c:numCache>
            </c:numRef>
          </c:yVal>
          <c:smooth val="1"/>
        </c:ser>
        <c:dLbls>
          <c:showVal val="1"/>
        </c:dLbls>
        <c:axId val="89167744"/>
        <c:axId val="89169280"/>
      </c:scatterChart>
      <c:valAx>
        <c:axId val="89167744"/>
        <c:scaling>
          <c:orientation val="minMax"/>
        </c:scaling>
        <c:axPos val="t"/>
        <c:numFmt formatCode="General" sourceLinked="1"/>
        <c:tickLblPos val="nextTo"/>
        <c:crossAx val="89169280"/>
        <c:crosses val="autoZero"/>
        <c:crossBetween val="midCat"/>
      </c:valAx>
      <c:valAx>
        <c:axId val="89169280"/>
        <c:scaling>
          <c:orientation val="maxMin"/>
          <c:min val="0"/>
        </c:scaling>
        <c:axPos val="l"/>
        <c:numFmt formatCode="#,##0" sourceLinked="1"/>
        <c:tickLblPos val="nextTo"/>
        <c:crossAx val="89167744"/>
        <c:crosses val="autoZero"/>
        <c:crossBetween val="midCat"/>
        <c:majorUnit val="1"/>
      </c:valAx>
    </c:plotArea>
    <c:legend>
      <c:legendPos val="r"/>
    </c:legend>
  </c:chart>
  <c:spPr>
    <a:gradFill flip="none" rotWithShape="1">
      <a:gsLst>
        <a:gs pos="0">
          <a:schemeClr val="accent3">
            <a:lumMod val="20000"/>
            <a:lumOff val="80000"/>
          </a:schemeClr>
        </a:gs>
        <a:gs pos="50000">
          <a:srgbClr val="9CB86E"/>
        </a:gs>
        <a:gs pos="100000">
          <a:srgbClr val="156B13"/>
        </a:gs>
      </a:gsLst>
      <a:lin ang="3000000" scaled="0"/>
      <a:tileRect/>
    </a:gradFill>
  </c:spPr>
  <c:printSettings>
    <c:headerFooter/>
    <c:pageMargins b="0.75000000000000189" l="0.70000000000000062" r="0.70000000000000062" t="0.75000000000000189" header="0.30000000000000032" footer="0.30000000000000032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34"/>
  <c:chart>
    <c:title>
      <c:tx>
        <c:rich>
          <a:bodyPr/>
          <a:lstStyle/>
          <a:p>
            <a:pPr>
              <a:defRPr/>
            </a:pPr>
            <a:r>
              <a:rPr lang="en-US"/>
              <a:t>Comparison</a:t>
            </a:r>
          </a:p>
        </c:rich>
      </c:tx>
      <c:overlay val="1"/>
    </c:title>
    <c:plotArea>
      <c:layout>
        <c:manualLayout>
          <c:layoutTarget val="inner"/>
          <c:xMode val="edge"/>
          <c:yMode val="edge"/>
          <c:x val="7.1023503997314108E-2"/>
          <c:y val="0.20839377836391137"/>
          <c:w val="0.77317970565809635"/>
          <c:h val="0.69274737209573178"/>
        </c:manualLayout>
      </c:layout>
      <c:scatterChart>
        <c:scatterStyle val="smoothMarker"/>
        <c:ser>
          <c:idx val="0"/>
          <c:order val="0"/>
          <c:tx>
            <c:strRef>
              <c:f>'USN Rankings'!$AI$24</c:f>
              <c:strCache>
                <c:ptCount val="1"/>
                <c:pt idx="0">
                  <c:v>Ross</c:v>
                </c:pt>
              </c:strCache>
            </c:strRef>
          </c:tx>
          <c:marker>
            <c:symbol val="diamond"/>
            <c:size val="7"/>
          </c:marker>
          <c:dLbls>
            <c:dLblPos val="t"/>
            <c:showVal val="1"/>
          </c:dLbls>
          <c:xVal>
            <c:numRef>
              <c:f>'USN Rankings'!$AJ$23:$AO$23</c:f>
              <c:numCache>
                <c:formatCode>General</c:formatCode>
                <c:ptCount val="6"/>
                <c:pt idx="0">
                  <c:v>2000</c:v>
                </c:pt>
                <c:pt idx="1">
                  <c:v>2002</c:v>
                </c:pt>
                <c:pt idx="2">
                  <c:v>2004</c:v>
                </c:pt>
                <c:pt idx="3">
                  <c:v>2006</c:v>
                </c:pt>
                <c:pt idx="4">
                  <c:v>2008</c:v>
                </c:pt>
                <c:pt idx="5">
                  <c:v>2010</c:v>
                </c:pt>
              </c:numCache>
            </c:numRef>
          </c:xVal>
          <c:yVal>
            <c:numRef>
              <c:f>'USN Rankings'!$AJ$24:$AO$24</c:f>
              <c:numCache>
                <c:formatCode>#,##0</c:formatCode>
                <c:ptCount val="6"/>
                <c:pt idx="0">
                  <c:v>9</c:v>
                </c:pt>
                <c:pt idx="1">
                  <c:v>10</c:v>
                </c:pt>
                <c:pt idx="2">
                  <c:v>13</c:v>
                </c:pt>
                <c:pt idx="3">
                  <c:v>10</c:v>
                </c:pt>
                <c:pt idx="4">
                  <c:v>11</c:v>
                </c:pt>
                <c:pt idx="5">
                  <c:v>12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'USN Rankings'!$AI$25</c:f>
              <c:strCache>
                <c:ptCount val="1"/>
                <c:pt idx="0">
                  <c:v>UCLA</c:v>
                </c:pt>
              </c:strCache>
            </c:strRef>
          </c:tx>
          <c:marker>
            <c:symbol val="circle"/>
            <c:size val="7"/>
          </c:marker>
          <c:dLbls>
            <c:dLblPos val="t"/>
            <c:showVal val="1"/>
          </c:dLbls>
          <c:xVal>
            <c:numRef>
              <c:f>'USN Rankings'!$AJ$23:$AO$23</c:f>
              <c:numCache>
                <c:formatCode>General</c:formatCode>
                <c:ptCount val="6"/>
                <c:pt idx="0">
                  <c:v>2000</c:v>
                </c:pt>
                <c:pt idx="1">
                  <c:v>2002</c:v>
                </c:pt>
                <c:pt idx="2">
                  <c:v>2004</c:v>
                </c:pt>
                <c:pt idx="3">
                  <c:v>2006</c:v>
                </c:pt>
                <c:pt idx="4">
                  <c:v>2008</c:v>
                </c:pt>
                <c:pt idx="5">
                  <c:v>2010</c:v>
                </c:pt>
              </c:numCache>
            </c:numRef>
          </c:xVal>
          <c:yVal>
            <c:numRef>
              <c:f>'USN Rankings'!$AJ$25:$AO$25</c:f>
              <c:numCache>
                <c:formatCode>#,##0</c:formatCode>
                <c:ptCount val="6"/>
                <c:pt idx="0">
                  <c:v>10</c:v>
                </c:pt>
                <c:pt idx="1">
                  <c:v>12</c:v>
                </c:pt>
                <c:pt idx="2">
                  <c:v>14</c:v>
                </c:pt>
                <c:pt idx="3">
                  <c:v>11</c:v>
                </c:pt>
                <c:pt idx="4">
                  <c:v>16</c:v>
                </c:pt>
                <c:pt idx="5">
                  <c:v>15</c:v>
                </c:pt>
              </c:numCache>
            </c:numRef>
          </c:yVal>
          <c:smooth val="1"/>
        </c:ser>
        <c:dLbls>
          <c:showVal val="1"/>
        </c:dLbls>
        <c:axId val="89334528"/>
        <c:axId val="89336064"/>
      </c:scatterChart>
      <c:valAx>
        <c:axId val="89334528"/>
        <c:scaling>
          <c:orientation val="minMax"/>
        </c:scaling>
        <c:axPos val="t"/>
        <c:numFmt formatCode="General" sourceLinked="1"/>
        <c:tickLblPos val="nextTo"/>
        <c:crossAx val="89336064"/>
        <c:crosses val="autoZero"/>
        <c:crossBetween val="midCat"/>
      </c:valAx>
      <c:valAx>
        <c:axId val="89336064"/>
        <c:scaling>
          <c:orientation val="maxMin"/>
          <c:min val="0"/>
        </c:scaling>
        <c:axPos val="l"/>
        <c:numFmt formatCode="#,##0" sourceLinked="1"/>
        <c:tickLblPos val="nextTo"/>
        <c:crossAx val="89334528"/>
        <c:crosses val="autoZero"/>
        <c:crossBetween val="midCat"/>
        <c:majorUnit val="1"/>
      </c:valAx>
    </c:plotArea>
    <c:legend>
      <c:legendPos val="r"/>
    </c:legend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path path="rect">
        <a:fillToRect l="100000" t="100000"/>
      </a:path>
    </a:gradFill>
  </c:spPr>
  <c:printSettings>
    <c:headerFooter/>
    <c:pageMargins b="0.75000000000000211" l="0.70000000000000062" r="0.70000000000000062" t="0.75000000000000211" header="0.30000000000000032" footer="0.30000000000000032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style val="26"/>
  <c:chart>
    <c:title/>
    <c:plotArea>
      <c:layout>
        <c:manualLayout>
          <c:layoutTarget val="inner"/>
          <c:xMode val="edge"/>
          <c:yMode val="edge"/>
          <c:x val="3.5367240432155292E-2"/>
          <c:y val="0.10018468319922812"/>
          <c:w val="0.85108679728987435"/>
          <c:h val="0.75411019012189562"/>
        </c:manualLayout>
      </c:layout>
      <c:barChart>
        <c:barDir val="col"/>
        <c:grouping val="clustered"/>
        <c:varyColors val="1"/>
        <c:ser>
          <c:idx val="0"/>
          <c:order val="0"/>
          <c:tx>
            <c:strRef>
              <c:f>'USN-Rankings Speciality'!$R$27</c:f>
              <c:strCache>
                <c:ptCount val="1"/>
                <c:pt idx="0">
                  <c:v>Finance</c:v>
                </c:pt>
              </c:strCache>
            </c:strRef>
          </c:tx>
          <c:dLbls>
            <c:showVal val="1"/>
          </c:dLbls>
          <c:cat>
            <c:strRef>
              <c:f>'USN-Rankings Speciality'!$S$26:$AP$26</c:f>
              <c:strCache>
                <c:ptCount val="24"/>
                <c:pt idx="0">
                  <c:v>Booth</c:v>
                </c:pt>
                <c:pt idx="1">
                  <c:v>Columbia</c:v>
                </c:pt>
                <c:pt idx="2">
                  <c:v>Cornell</c:v>
                </c:pt>
                <c:pt idx="3">
                  <c:v>Darden</c:v>
                </c:pt>
                <c:pt idx="4">
                  <c:v>Fuqua</c:v>
                </c:pt>
                <c:pt idx="5">
                  <c:v>Haas</c:v>
                </c:pt>
                <c:pt idx="6">
                  <c:v>HBS</c:v>
                </c:pt>
                <c:pt idx="7">
                  <c:v>Kellogg</c:v>
                </c:pt>
                <c:pt idx="8">
                  <c:v>McCombs</c:v>
                </c:pt>
                <c:pt idx="9">
                  <c:v>MIT</c:v>
                </c:pt>
                <c:pt idx="10">
                  <c:v>Ross</c:v>
                </c:pt>
                <c:pt idx="11">
                  <c:v>Stanford</c:v>
                </c:pt>
                <c:pt idx="12">
                  <c:v>Stern</c:v>
                </c:pt>
                <c:pt idx="13">
                  <c:v>Tuck</c:v>
                </c:pt>
                <c:pt idx="14">
                  <c:v>UCLA</c:v>
                </c:pt>
                <c:pt idx="15">
                  <c:v>Wharton</c:v>
                </c:pt>
                <c:pt idx="16">
                  <c:v>Yale</c:v>
                </c:pt>
                <c:pt idx="17">
                  <c:v>Champaign</c:v>
                </c:pt>
                <c:pt idx="18">
                  <c:v>Marshall</c:v>
                </c:pt>
                <c:pt idx="19">
                  <c:v>Marriott</c:v>
                </c:pt>
                <c:pt idx="20">
                  <c:v>Kelley</c:v>
                </c:pt>
                <c:pt idx="21">
                  <c:v>Chapel Hill</c:v>
                </c:pt>
                <c:pt idx="22">
                  <c:v>Olin</c:v>
                </c:pt>
                <c:pt idx="23">
                  <c:v>Eller</c:v>
                </c:pt>
              </c:strCache>
            </c:strRef>
          </c:cat>
          <c:val>
            <c:numRef>
              <c:f>'USN-Rankings Speciality'!$S$27:$AP$27</c:f>
              <c:numCache>
                <c:formatCode>General</c:formatCode>
                <c:ptCount val="24"/>
                <c:pt idx="0">
                  <c:v>2</c:v>
                </c:pt>
                <c:pt idx="1">
                  <c:v>4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7</c:v>
                </c:pt>
                <c:pt idx="6">
                  <c:v>7</c:v>
                </c:pt>
                <c:pt idx="7">
                  <c:v>7</c:v>
                </c:pt>
                <c:pt idx="8">
                  <c:v>0</c:v>
                </c:pt>
                <c:pt idx="9">
                  <c:v>6</c:v>
                </c:pt>
                <c:pt idx="10">
                  <c:v>0</c:v>
                </c:pt>
                <c:pt idx="11">
                  <c:v>5</c:v>
                </c:pt>
                <c:pt idx="12">
                  <c:v>3</c:v>
                </c:pt>
                <c:pt idx="13">
                  <c:v>0</c:v>
                </c:pt>
                <c:pt idx="14">
                  <c:v>10</c:v>
                </c:pt>
                <c:pt idx="15">
                  <c:v>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</c:numCache>
            </c:numRef>
          </c:val>
        </c:ser>
        <c:dLbls>
          <c:showVal val="1"/>
        </c:dLbls>
        <c:axId val="90841472"/>
        <c:axId val="90843008"/>
      </c:barChart>
      <c:catAx>
        <c:axId val="90841472"/>
        <c:scaling>
          <c:orientation val="minMax"/>
        </c:scaling>
        <c:axPos val="b"/>
        <c:tickLblPos val="nextTo"/>
        <c:crossAx val="90843008"/>
        <c:crosses val="autoZero"/>
        <c:auto val="1"/>
        <c:lblAlgn val="ctr"/>
        <c:lblOffset val="100"/>
      </c:catAx>
      <c:valAx>
        <c:axId val="90843008"/>
        <c:scaling>
          <c:orientation val="minMax"/>
        </c:scaling>
        <c:axPos val="l"/>
        <c:majorGridlines/>
        <c:numFmt formatCode="General" sourceLinked="1"/>
        <c:tickLblPos val="nextTo"/>
        <c:crossAx val="90841472"/>
        <c:crosses val="autoZero"/>
        <c:crossBetween val="between"/>
      </c:valAx>
    </c:plotArea>
    <c:legend>
      <c:legendPos val="r"/>
    </c:legend>
  </c:chart>
  <c:spPr>
    <a:gradFill>
      <a:gsLst>
        <a:gs pos="0">
          <a:srgbClr val="5E9EFF"/>
        </a:gs>
        <a:gs pos="39999">
          <a:srgbClr val="85C2FF"/>
        </a:gs>
        <a:gs pos="70000">
          <a:srgbClr val="C4D6EB"/>
        </a:gs>
        <a:gs pos="100000">
          <a:srgbClr val="FFEBFA"/>
        </a:gs>
      </a:gsLst>
      <a:lin ang="3000000" scaled="0"/>
    </a:gradFill>
    <a:ln>
      <a:noFill/>
    </a:ln>
  </c:spPr>
  <c:printSettings>
    <c:headerFooter/>
    <c:pageMargins b="0.75000000000000089" l="0.70000000000000062" r="0.70000000000000062" t="0.75000000000000089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4" Type="http://schemas.openxmlformats.org/officeDocument/2006/relationships/chart" Target="../charts/chart10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2.xml"/><Relationship Id="rId1" Type="http://schemas.openxmlformats.org/officeDocument/2006/relationships/chart" Target="../charts/chart11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4.xml"/><Relationship Id="rId1" Type="http://schemas.openxmlformats.org/officeDocument/2006/relationships/chart" Target="../charts/chart1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603250</xdr:colOff>
      <xdr:row>5</xdr:row>
      <xdr:rowOff>0</xdr:rowOff>
    </xdr:from>
    <xdr:to>
      <xdr:col>7</xdr:col>
      <xdr:colOff>0</xdr:colOff>
      <xdr:row>17</xdr:row>
      <xdr:rowOff>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5</xdr:row>
      <xdr:rowOff>0</xdr:rowOff>
    </xdr:from>
    <xdr:to>
      <xdr:col>14</xdr:col>
      <xdr:colOff>10583</xdr:colOff>
      <xdr:row>17</xdr:row>
      <xdr:rowOff>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15</xdr:col>
      <xdr:colOff>0</xdr:colOff>
      <xdr:row>5</xdr:row>
      <xdr:rowOff>0</xdr:rowOff>
    </xdr:from>
    <xdr:to>
      <xdr:col>21</xdr:col>
      <xdr:colOff>10583</xdr:colOff>
      <xdr:row>17</xdr:row>
      <xdr:rowOff>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0</xdr:colOff>
      <xdr:row>20</xdr:row>
      <xdr:rowOff>0</xdr:rowOff>
    </xdr:from>
    <xdr:to>
      <xdr:col>6</xdr:col>
      <xdr:colOff>611716</xdr:colOff>
      <xdr:row>32</xdr:row>
      <xdr:rowOff>0</xdr:rowOff>
    </xdr:to>
    <xdr:graphicFrame macro="">
      <xdr:nvGraphicFramePr>
        <xdr:cNvPr id="8" name="Chart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8</xdr:col>
      <xdr:colOff>0</xdr:colOff>
      <xdr:row>20</xdr:row>
      <xdr:rowOff>0</xdr:rowOff>
    </xdr:from>
    <xdr:to>
      <xdr:col>13</xdr:col>
      <xdr:colOff>611717</xdr:colOff>
      <xdr:row>32</xdr:row>
      <xdr:rowOff>0</xdr:rowOff>
    </xdr:to>
    <xdr:graphicFrame macro="">
      <xdr:nvGraphicFramePr>
        <xdr:cNvPr id="9" name="Chart 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15</xdr:col>
      <xdr:colOff>0</xdr:colOff>
      <xdr:row>20</xdr:row>
      <xdr:rowOff>0</xdr:rowOff>
    </xdr:from>
    <xdr:to>
      <xdr:col>20</xdr:col>
      <xdr:colOff>611716</xdr:colOff>
      <xdr:row>32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4</xdr:col>
      <xdr:colOff>95250</xdr:colOff>
      <xdr:row>1</xdr:row>
      <xdr:rowOff>21167</xdr:rowOff>
    </xdr:from>
    <xdr:to>
      <xdr:col>5</xdr:col>
      <xdr:colOff>158749</xdr:colOff>
      <xdr:row>2</xdr:row>
      <xdr:rowOff>21167</xdr:rowOff>
    </xdr:to>
    <xdr:sp macro="" textlink="">
      <xdr:nvSpPr>
        <xdr:cNvPr id="11" name="Right Arrow 10"/>
        <xdr:cNvSpPr/>
      </xdr:nvSpPr>
      <xdr:spPr>
        <a:xfrm>
          <a:off x="2328333" y="222250"/>
          <a:ext cx="677333" cy="243417"/>
        </a:xfrm>
        <a:prstGeom prst="rightArrow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328084</xdr:colOff>
      <xdr:row>1</xdr:row>
      <xdr:rowOff>10583</xdr:rowOff>
    </xdr:from>
    <xdr:to>
      <xdr:col>5</xdr:col>
      <xdr:colOff>391583</xdr:colOff>
      <xdr:row>2</xdr:row>
      <xdr:rowOff>10583</xdr:rowOff>
    </xdr:to>
    <xdr:sp macro="" textlink="">
      <xdr:nvSpPr>
        <xdr:cNvPr id="8" name="Right Arrow 7"/>
        <xdr:cNvSpPr/>
      </xdr:nvSpPr>
      <xdr:spPr>
        <a:xfrm>
          <a:off x="2561167" y="201083"/>
          <a:ext cx="677333" cy="243417"/>
        </a:xfrm>
        <a:prstGeom prst="rightArrow">
          <a:avLst/>
        </a:prstGeom>
        <a:solidFill>
          <a:schemeClr val="accent3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US" sz="1100"/>
        </a:p>
      </xdr:txBody>
    </xdr:sp>
    <xdr:clientData/>
  </xdr:twoCellAnchor>
  <xdr:twoCellAnchor>
    <xdr:from>
      <xdr:col>1</xdr:col>
      <xdr:colOff>582083</xdr:colOff>
      <xdr:row>3</xdr:row>
      <xdr:rowOff>116417</xdr:rowOff>
    </xdr:from>
    <xdr:to>
      <xdr:col>9</xdr:col>
      <xdr:colOff>243416</xdr:colOff>
      <xdr:row>18</xdr:row>
      <xdr:rowOff>0</xdr:rowOff>
    </xdr:to>
    <xdr:graphicFrame macro="">
      <xdr:nvGraphicFramePr>
        <xdr:cNvPr id="10" name="Chart 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12</xdr:col>
      <xdr:colOff>370417</xdr:colOff>
      <xdr:row>3</xdr:row>
      <xdr:rowOff>95251</xdr:rowOff>
    </xdr:from>
    <xdr:to>
      <xdr:col>20</xdr:col>
      <xdr:colOff>31750</xdr:colOff>
      <xdr:row>17</xdr:row>
      <xdr:rowOff>169334</xdr:rowOff>
    </xdr:to>
    <xdr:graphicFrame macro="">
      <xdr:nvGraphicFramePr>
        <xdr:cNvPr id="11" name="Chart 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0</xdr:colOff>
      <xdr:row>20</xdr:row>
      <xdr:rowOff>0</xdr:rowOff>
    </xdr:from>
    <xdr:to>
      <xdr:col>9</xdr:col>
      <xdr:colOff>275167</xdr:colOff>
      <xdr:row>34</xdr:row>
      <xdr:rowOff>74083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12</xdr:col>
      <xdr:colOff>380999</xdr:colOff>
      <xdr:row>19</xdr:row>
      <xdr:rowOff>169334</xdr:rowOff>
    </xdr:from>
    <xdr:to>
      <xdr:col>20</xdr:col>
      <xdr:colOff>42332</xdr:colOff>
      <xdr:row>34</xdr:row>
      <xdr:rowOff>52917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14285</xdr:colOff>
      <xdr:row>6</xdr:row>
      <xdr:rowOff>14288</xdr:rowOff>
    </xdr:from>
    <xdr:to>
      <xdr:col>9</xdr:col>
      <xdr:colOff>595312</xdr:colOff>
      <xdr:row>26</xdr:row>
      <xdr:rowOff>71438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603250</xdr:colOff>
      <xdr:row>6</xdr:row>
      <xdr:rowOff>0</xdr:rowOff>
    </xdr:from>
    <xdr:to>
      <xdr:col>19</xdr:col>
      <xdr:colOff>570444</xdr:colOff>
      <xdr:row>26</xdr:row>
      <xdr:rowOff>57150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14285</xdr:colOff>
      <xdr:row>6</xdr:row>
      <xdr:rowOff>14288</xdr:rowOff>
    </xdr:from>
    <xdr:to>
      <xdr:col>9</xdr:col>
      <xdr:colOff>595312</xdr:colOff>
      <xdr:row>26</xdr:row>
      <xdr:rowOff>71438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10</xdr:col>
      <xdr:colOff>603250</xdr:colOff>
      <xdr:row>6</xdr:row>
      <xdr:rowOff>0</xdr:rowOff>
    </xdr:from>
    <xdr:to>
      <xdr:col>19</xdr:col>
      <xdr:colOff>570444</xdr:colOff>
      <xdr:row>26</xdr:row>
      <xdr:rowOff>57150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910167</xdr:colOff>
      <xdr:row>4</xdr:row>
      <xdr:rowOff>42333</xdr:rowOff>
    </xdr:from>
    <xdr:to>
      <xdr:col>11</xdr:col>
      <xdr:colOff>444500</xdr:colOff>
      <xdr:row>209</xdr:row>
      <xdr:rowOff>42332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image" Target="../media/image1.jpeg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image" Target="../media/image1.jpeg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image" Target="../media/image1.jpeg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.jpeg"/><Relationship Id="rId2" Type="http://schemas.openxmlformats.org/officeDocument/2006/relationships/vmlDrawing" Target="../drawings/vmlDrawing4.v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4" Type="http://schemas.openxmlformats.org/officeDocument/2006/relationships/image" Target="../media/image1.jpeg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D35"/>
  <sheetViews>
    <sheetView showGridLines="0" tabSelected="1" zoomScale="90" zoomScaleNormal="90" workbookViewId="0">
      <selection activeCell="B2" sqref="B2:D2"/>
    </sheetView>
  </sheetViews>
  <sheetFormatPr defaultColWidth="0" defaultRowHeight="15" zeroHeight="1"/>
  <cols>
    <col min="1" max="1" width="5.85546875" customWidth="1"/>
    <col min="2" max="23" width="9.140625" customWidth="1"/>
    <col min="24" max="26" width="9.140625" hidden="1" customWidth="1"/>
    <col min="27" max="27" width="14" hidden="1" customWidth="1"/>
    <col min="28" max="34" width="17.5703125" hidden="1" customWidth="1"/>
    <col min="35" max="16384" width="9.140625" hidden="1"/>
  </cols>
  <sheetData>
    <row r="1" spans="2:34">
      <c r="AA1" s="1" t="s">
        <v>1</v>
      </c>
      <c r="AB1" s="1" t="s">
        <v>12</v>
      </c>
      <c r="AC1" s="1" t="s">
        <v>2</v>
      </c>
      <c r="AD1" s="1" t="s">
        <v>3</v>
      </c>
      <c r="AE1" s="1" t="s">
        <v>4</v>
      </c>
      <c r="AF1" s="1" t="s">
        <v>6</v>
      </c>
      <c r="AG1" s="1" t="s">
        <v>7</v>
      </c>
      <c r="AH1" s="1" t="s">
        <v>5</v>
      </c>
    </row>
    <row r="2" spans="2:34" ht="18.75">
      <c r="B2" s="36" t="s">
        <v>26</v>
      </c>
      <c r="C2" s="37"/>
      <c r="D2" s="38"/>
      <c r="Z2">
        <v>1</v>
      </c>
      <c r="AA2" t="s">
        <v>10</v>
      </c>
      <c r="AB2">
        <v>590</v>
      </c>
      <c r="AC2" s="2">
        <v>0.36</v>
      </c>
      <c r="AD2" s="4">
        <v>101013</v>
      </c>
      <c r="AE2">
        <v>28</v>
      </c>
      <c r="AF2">
        <v>58</v>
      </c>
      <c r="AG2">
        <v>714</v>
      </c>
      <c r="AH2">
        <v>21</v>
      </c>
    </row>
    <row r="3" spans="2:34">
      <c r="Z3">
        <v>2</v>
      </c>
      <c r="AA3" t="s">
        <v>16</v>
      </c>
      <c r="AB3">
        <v>740</v>
      </c>
      <c r="AC3" s="2">
        <v>0.33</v>
      </c>
      <c r="AD3" s="4">
        <v>100852</v>
      </c>
      <c r="AE3">
        <v>28</v>
      </c>
      <c r="AF3">
        <v>55</v>
      </c>
      <c r="AG3">
        <v>711</v>
      </c>
      <c r="AH3">
        <v>21</v>
      </c>
    </row>
    <row r="4" spans="2:34">
      <c r="Z4">
        <v>3</v>
      </c>
      <c r="AA4" t="s">
        <v>18</v>
      </c>
      <c r="AB4">
        <v>278</v>
      </c>
      <c r="AC4" s="2">
        <v>0.22</v>
      </c>
      <c r="AD4" s="4">
        <v>47150</v>
      </c>
      <c r="AE4">
        <v>27</v>
      </c>
      <c r="AF4">
        <v>54</v>
      </c>
      <c r="AG4">
        <v>700</v>
      </c>
      <c r="AH4">
        <v>22</v>
      </c>
    </row>
    <row r="5" spans="2:34">
      <c r="Z5">
        <v>4</v>
      </c>
      <c r="AA5" t="s">
        <v>17</v>
      </c>
      <c r="AB5">
        <v>310</v>
      </c>
      <c r="AC5" s="2">
        <v>0.22</v>
      </c>
      <c r="AD5" s="4">
        <v>98000</v>
      </c>
      <c r="AE5">
        <v>28</v>
      </c>
      <c r="AF5">
        <v>49</v>
      </c>
      <c r="AG5">
        <v>701</v>
      </c>
      <c r="AH5">
        <v>21</v>
      </c>
    </row>
    <row r="6" spans="2:34">
      <c r="Z6">
        <v>5</v>
      </c>
      <c r="AA6" t="s">
        <v>22</v>
      </c>
      <c r="AB6">
        <v>450</v>
      </c>
      <c r="AC6" s="2">
        <v>0.39</v>
      </c>
      <c r="AD6" s="4">
        <v>95199</v>
      </c>
      <c r="AE6">
        <v>29</v>
      </c>
      <c r="AF6">
        <v>67</v>
      </c>
      <c r="AG6">
        <v>688</v>
      </c>
      <c r="AH6">
        <v>22</v>
      </c>
    </row>
    <row r="7" spans="2:34">
      <c r="Z7">
        <v>6</v>
      </c>
      <c r="AA7" t="s">
        <v>20</v>
      </c>
      <c r="AB7">
        <v>245</v>
      </c>
      <c r="AC7" s="2">
        <v>0.31</v>
      </c>
      <c r="AD7" s="4">
        <v>94715</v>
      </c>
      <c r="AE7">
        <v>28</v>
      </c>
      <c r="AF7">
        <v>60</v>
      </c>
      <c r="AG7">
        <v>718</v>
      </c>
      <c r="AH7">
        <v>21</v>
      </c>
    </row>
    <row r="8" spans="2:34">
      <c r="Z8">
        <v>7</v>
      </c>
      <c r="AA8" t="s">
        <v>8</v>
      </c>
      <c r="AB8">
        <v>910</v>
      </c>
      <c r="AC8" s="2">
        <v>0.36</v>
      </c>
      <c r="AD8" s="4">
        <v>106880</v>
      </c>
      <c r="AE8">
        <v>26</v>
      </c>
      <c r="AF8">
        <v>41</v>
      </c>
      <c r="AG8">
        <v>719</v>
      </c>
      <c r="AH8">
        <v>18</v>
      </c>
    </row>
    <row r="9" spans="2:34">
      <c r="Z9">
        <v>8</v>
      </c>
      <c r="AA9" t="s">
        <v>13</v>
      </c>
      <c r="AB9">
        <v>530</v>
      </c>
      <c r="AC9" s="2">
        <v>0.27</v>
      </c>
      <c r="AD9" s="4">
        <v>98148</v>
      </c>
      <c r="AE9">
        <v>28</v>
      </c>
      <c r="AF9">
        <v>63</v>
      </c>
      <c r="AG9">
        <v>707</v>
      </c>
      <c r="AH9">
        <v>22</v>
      </c>
    </row>
    <row r="10" spans="2:34">
      <c r="Z10">
        <v>9</v>
      </c>
      <c r="AA10" t="s">
        <v>25</v>
      </c>
      <c r="AB10">
        <v>260</v>
      </c>
      <c r="AC10" s="2">
        <v>0.25</v>
      </c>
      <c r="AD10" s="4">
        <v>85760</v>
      </c>
      <c r="AE10">
        <v>28</v>
      </c>
      <c r="AF10">
        <v>58</v>
      </c>
      <c r="AG10">
        <v>680</v>
      </c>
      <c r="AH10">
        <v>21</v>
      </c>
    </row>
    <row r="11" spans="2:34">
      <c r="Z11">
        <v>10</v>
      </c>
      <c r="AA11" t="s">
        <v>11</v>
      </c>
      <c r="AB11">
        <v>400</v>
      </c>
      <c r="AC11" s="2">
        <v>0.39</v>
      </c>
      <c r="AD11" s="4">
        <v>81000</v>
      </c>
      <c r="AE11">
        <v>27</v>
      </c>
      <c r="AF11">
        <v>60</v>
      </c>
      <c r="AG11">
        <v>711</v>
      </c>
      <c r="AH11">
        <v>24</v>
      </c>
    </row>
    <row r="12" spans="2:34">
      <c r="Z12">
        <v>11</v>
      </c>
      <c r="AA12" t="s">
        <v>21</v>
      </c>
      <c r="AB12">
        <v>500</v>
      </c>
      <c r="AC12" s="2">
        <v>0.3</v>
      </c>
      <c r="AD12" s="4">
        <v>95979</v>
      </c>
      <c r="AE12">
        <v>28</v>
      </c>
      <c r="AF12">
        <v>62</v>
      </c>
      <c r="AG12">
        <v>701</v>
      </c>
      <c r="AH12">
        <v>20</v>
      </c>
    </row>
    <row r="13" spans="2:34">
      <c r="Z13">
        <v>12</v>
      </c>
      <c r="AA13" t="s">
        <v>14</v>
      </c>
      <c r="AB13">
        <v>389</v>
      </c>
      <c r="AC13" s="2">
        <v>0.39</v>
      </c>
      <c r="AD13" s="4">
        <v>102642</v>
      </c>
      <c r="AE13" s="6">
        <v>27</v>
      </c>
      <c r="AF13">
        <v>47</v>
      </c>
      <c r="AG13">
        <v>726</v>
      </c>
      <c r="AH13">
        <v>21</v>
      </c>
    </row>
    <row r="14" spans="2:34">
      <c r="Z14">
        <v>13</v>
      </c>
      <c r="AA14" t="s">
        <v>19</v>
      </c>
      <c r="AB14">
        <v>370</v>
      </c>
      <c r="AC14" s="2">
        <v>0.32</v>
      </c>
      <c r="AD14" s="4">
        <v>91860</v>
      </c>
      <c r="AE14">
        <v>27</v>
      </c>
      <c r="AF14">
        <v>56</v>
      </c>
      <c r="AG14">
        <v>717</v>
      </c>
      <c r="AH14">
        <v>21</v>
      </c>
    </row>
    <row r="15" spans="2:34">
      <c r="Z15">
        <v>14</v>
      </c>
      <c r="AA15" t="s">
        <v>15</v>
      </c>
      <c r="AB15">
        <v>260</v>
      </c>
      <c r="AC15" s="2">
        <v>0.3</v>
      </c>
      <c r="AD15" s="4">
        <v>96295</v>
      </c>
      <c r="AE15">
        <v>28</v>
      </c>
      <c r="AF15">
        <v>64</v>
      </c>
      <c r="AG15">
        <v>712</v>
      </c>
      <c r="AH15">
        <v>21</v>
      </c>
    </row>
    <row r="16" spans="2:34">
      <c r="Z16">
        <v>15</v>
      </c>
      <c r="AA16" t="s">
        <v>23</v>
      </c>
      <c r="AB16">
        <v>360</v>
      </c>
      <c r="AC16" s="2">
        <v>0.33</v>
      </c>
      <c r="AD16" s="4">
        <v>87830</v>
      </c>
      <c r="AE16">
        <v>28</v>
      </c>
      <c r="AF16">
        <v>57</v>
      </c>
      <c r="AG16">
        <v>712</v>
      </c>
      <c r="AH16">
        <v>21</v>
      </c>
    </row>
    <row r="17" spans="26:56">
      <c r="Z17">
        <v>16</v>
      </c>
      <c r="AA17" t="s">
        <v>9</v>
      </c>
      <c r="AB17">
        <v>817</v>
      </c>
      <c r="AC17" s="2">
        <v>0.38</v>
      </c>
      <c r="AD17" s="4">
        <v>101865</v>
      </c>
      <c r="AE17">
        <v>28</v>
      </c>
      <c r="AF17">
        <v>60</v>
      </c>
      <c r="AG17">
        <v>720</v>
      </c>
      <c r="AH17">
        <v>21</v>
      </c>
    </row>
    <row r="18" spans="26:56">
      <c r="Z18">
        <v>17</v>
      </c>
      <c r="AA18" t="s">
        <v>24</v>
      </c>
      <c r="AB18">
        <v>225</v>
      </c>
      <c r="AC18" s="2">
        <v>0.28000000000000003</v>
      </c>
      <c r="AD18" s="4">
        <v>96400</v>
      </c>
      <c r="AE18">
        <v>28</v>
      </c>
      <c r="AF18">
        <v>60</v>
      </c>
      <c r="AG18">
        <v>715</v>
      </c>
      <c r="AH18">
        <v>21</v>
      </c>
    </row>
    <row r="19" spans="26:56"/>
    <row r="20" spans="26:56">
      <c r="AA20" s="35">
        <v>10</v>
      </c>
      <c r="AB20" s="35">
        <v>15</v>
      </c>
      <c r="AC20" s="35">
        <v>13</v>
      </c>
      <c r="AD20" s="35">
        <v>17</v>
      </c>
    </row>
    <row r="21" spans="26:56">
      <c r="AC21" s="3"/>
    </row>
    <row r="22" spans="26:56"/>
    <row r="23" spans="26:56">
      <c r="AA23" s="5" t="s">
        <v>0</v>
      </c>
      <c r="AB23" s="1" t="s">
        <v>66</v>
      </c>
      <c r="AC23" s="1" t="s">
        <v>2</v>
      </c>
      <c r="AD23" s="1" t="s">
        <v>3</v>
      </c>
      <c r="AE23" s="1" t="s">
        <v>4</v>
      </c>
      <c r="AF23" s="1" t="s">
        <v>6</v>
      </c>
      <c r="AG23" s="1" t="s">
        <v>7</v>
      </c>
      <c r="AH23" s="1" t="s">
        <v>5</v>
      </c>
    </row>
    <row r="24" spans="26:56">
      <c r="AA24" s="27" t="str">
        <f>IF($AA$20=1,"Booth",IF($AA$20=2,"Columbia",IF($AA$20=3,"Cornell",IF($AA$20=4,"Darden",IF($AA$20=5,"Fuqua",IF($AA$20=6,"Haas",IF($AA$20=7,"HBS",IF($AA$20=8,"Kellogg",IF($AA$20=9,"McCombs",IF($AA$20=10,"MIT",IF($AA$20=11,"Ross",IF($AA$20=12,"Stanford",IF($AA$20=13,"Stern",IF($AA$20=14,"Tuck",IF($AA$20=15,"UCLA",IF($AA$20=16,"Wharton",IF($AA$20=17,"Yale",0)))))))))))))))))</f>
        <v>MIT</v>
      </c>
      <c r="AB24" s="28">
        <f>VLOOKUP($AA24,$AA$2:$AH$18,2,FALSE)</f>
        <v>400</v>
      </c>
      <c r="AC24" s="29">
        <f>VLOOKUP($AA24,$AA$2:$AH$18,3,FALSE)</f>
        <v>0.39</v>
      </c>
      <c r="AD24" s="30">
        <f>VLOOKUP($AA24,$AA$2:$AH$18,4,FALSE)</f>
        <v>81000</v>
      </c>
      <c r="AE24" s="28">
        <f>VLOOKUP($AA24,$AA$2:$AH$18,5,FALSE)</f>
        <v>27</v>
      </c>
      <c r="AF24" s="28">
        <f>VLOOKUP($AA24,$AA$2:$AH$18,6,FALSE)</f>
        <v>60</v>
      </c>
      <c r="AG24" s="28">
        <f>VLOOKUP($AA24,$AA$2:$AH$18,7,FALSE)</f>
        <v>711</v>
      </c>
      <c r="AH24" s="28">
        <f>VLOOKUP($AA24,$AA$2:$AH$18,8,FALSE)</f>
        <v>24</v>
      </c>
    </row>
    <row r="25" spans="26:56">
      <c r="AA25" s="27" t="str">
        <f>IF($AB$20=1,"Booth",IF($AB$20=2,"Columbia",IF($AB$20=3,"Cornell",IF($AB$20=4,"Darden",IF($AB$20=5,"Fuqua",IF($AB$20=6,"Haas",IF($AB$20=7,"HBS",IF($AB$20=8,"Kellogg",IF($AB$20=9,"McCombs",IF($AB$20=10,"MIT",IF($AB$20=11,"Ross",IF($AB$20=12,"Stanford",IF($AB$20=13,"Stern",IF($AB$20=14,"Tuck",IF($AB$20=15,"UCLA",IF($AB$20=16,"Wharton",IF($AB$20=17,"Yale",0)))))))))))))))))</f>
        <v>UCLA</v>
      </c>
      <c r="AB25" s="28">
        <f t="shared" ref="AB25:AB27" si="0">VLOOKUP($AA25,$AA$2:$AH$18,2,FALSE)</f>
        <v>360</v>
      </c>
      <c r="AC25" s="29">
        <f t="shared" ref="AC25:AC27" si="1">VLOOKUP($AA25,$AA$2:$AH$18,3,FALSE)</f>
        <v>0.33</v>
      </c>
      <c r="AD25" s="30">
        <f t="shared" ref="AD25:AD27" si="2">VLOOKUP($AA25,$AA$2:$AH$18,4,FALSE)</f>
        <v>87830</v>
      </c>
      <c r="AE25" s="28">
        <f t="shared" ref="AE25:AE27" si="3">VLOOKUP($AA25,$AA$2:$AH$18,5,FALSE)</f>
        <v>28</v>
      </c>
      <c r="AF25" s="28">
        <f t="shared" ref="AF25:AF27" si="4">VLOOKUP($AA25,$AA$2:$AH$18,6,FALSE)</f>
        <v>57</v>
      </c>
      <c r="AG25" s="28">
        <f t="shared" ref="AG25:AG27" si="5">VLOOKUP($AA25,$AA$2:$AH$18,7,FALSE)</f>
        <v>712</v>
      </c>
      <c r="AH25" s="28">
        <f t="shared" ref="AH25:AH27" si="6">VLOOKUP($AA25,$AA$2:$AH$18,8,FALSE)</f>
        <v>21</v>
      </c>
    </row>
    <row r="26" spans="26:56">
      <c r="AA26" s="27" t="str">
        <f>IF($AC$20=1,"Booth",IF($AC$20=2,"Columbia",IF($AC$20=3,"Cornell",IF($AC$20=4,"Darden",IF($AC$20=5,"Fuqua",IF($AC$20=6,"Haas",IF($AC$20=7,"HBS",IF($AC$20=8,"Kellogg",IF($AC$20=9,"McCombs",IF($AC$20=10,"MIT",IF($AC$20=11,"Ross",IF($AC$20=12,"Stanford",IF($AC$20=13,"Stern",IF($AC$20=14,"Tuck",IF($AC$20=15,"UCLA",IF($AC$20=16,"Wharton",IF($AC$20=17,"Yale",0)))))))))))))))))</f>
        <v>Stern</v>
      </c>
      <c r="AB26" s="28">
        <f t="shared" si="0"/>
        <v>370</v>
      </c>
      <c r="AC26" s="29">
        <f t="shared" si="1"/>
        <v>0.32</v>
      </c>
      <c r="AD26" s="30">
        <f t="shared" si="2"/>
        <v>91860</v>
      </c>
      <c r="AE26" s="28">
        <f t="shared" si="3"/>
        <v>27</v>
      </c>
      <c r="AF26" s="28">
        <f t="shared" si="4"/>
        <v>56</v>
      </c>
      <c r="AG26" s="28">
        <f t="shared" si="5"/>
        <v>717</v>
      </c>
      <c r="AH26" s="28">
        <f t="shared" si="6"/>
        <v>21</v>
      </c>
    </row>
    <row r="27" spans="26:56">
      <c r="AA27" s="27" t="str">
        <f>IF($AD$20=1,"Booth",IF($AD$20=2,"Columbia",IF($AD$20=3,"Cornell",IF($AD$20=4,"Darden",IF($AD$20=5,"Fuqua",IF($AD$20=6,"Haas",IF($AD$20=7,"HBS",IF($AD$20=8,"Kellogg",IF($AD$20=9,"McCombs",IF($AD$20=10,"MIT",IF($AD$20=11,"Ross",IF($AD$20=12,"Stanford",IF($AD$20=13,"Stern",IF($AD$20=14,"Tuck",IF($AD$20=15,"UCLA",IF($AD$20=16,"Wharton",IF($AD$20=17,"Yale",0)))))))))))))))))</f>
        <v>Yale</v>
      </c>
      <c r="AB27" s="28">
        <f t="shared" si="0"/>
        <v>225</v>
      </c>
      <c r="AC27" s="29">
        <f t="shared" si="1"/>
        <v>0.28000000000000003</v>
      </c>
      <c r="AD27" s="30">
        <f t="shared" si="2"/>
        <v>96400</v>
      </c>
      <c r="AE27" s="28">
        <f t="shared" si="3"/>
        <v>28</v>
      </c>
      <c r="AF27" s="28">
        <f t="shared" si="4"/>
        <v>60</v>
      </c>
      <c r="AG27" s="28">
        <f t="shared" si="5"/>
        <v>715</v>
      </c>
      <c r="AH27" s="28">
        <f t="shared" si="6"/>
        <v>21</v>
      </c>
    </row>
    <row r="28" spans="26:56"/>
    <row r="29" spans="26:56"/>
    <row r="30" spans="26:56"/>
    <row r="31" spans="26:56"/>
    <row r="32" spans="26:56">
      <c r="BD32">
        <v>2</v>
      </c>
    </row>
    <row r="33"/>
    <row r="34"/>
    <row r="35"/>
  </sheetData>
  <sheetProtection password="CF6E" sheet="1" objects="1" scenarios="1" selectLockedCells="1" selectUnlockedCells="1"/>
  <mergeCells count="1">
    <mergeCell ref="B2:D2"/>
  </mergeCells>
  <pageMargins left="0.7" right="0.7" top="0.75" bottom="0.75" header="0.3" footer="0.3"/>
  <pageSetup orientation="portrait" r:id="rId1"/>
  <drawing r:id="rId2"/>
  <legacyDrawing r:id="rId3"/>
  <picture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BE54"/>
  <sheetViews>
    <sheetView showGridLines="0" zoomScale="90" zoomScaleNormal="90" workbookViewId="0">
      <selection activeCell="B2" sqref="B2:D2"/>
    </sheetView>
  </sheetViews>
  <sheetFormatPr defaultColWidth="0" defaultRowHeight="15" customHeight="1"/>
  <cols>
    <col min="1" max="1" width="5.85546875" customWidth="1"/>
    <col min="2" max="22" width="9.140625" customWidth="1"/>
    <col min="23" max="26" width="9.140625" hidden="1" customWidth="1"/>
    <col min="27" max="27" width="14" hidden="1" customWidth="1"/>
    <col min="28" max="28" width="29.28515625" hidden="1" customWidth="1"/>
    <col min="29" max="29" width="25.42578125" hidden="1" customWidth="1"/>
    <col min="30" max="31" width="17.5703125" hidden="1" customWidth="1"/>
    <col min="32" max="32" width="23.42578125" hidden="1" customWidth="1"/>
    <col min="33" max="34" width="17.5703125" hidden="1" customWidth="1"/>
    <col min="35" max="35" width="23.7109375" hidden="1" customWidth="1"/>
    <col min="36" max="36" width="13.42578125" hidden="1" customWidth="1"/>
    <col min="37" max="37" width="20.42578125" hidden="1" customWidth="1"/>
    <col min="38" max="38" width="12.85546875" hidden="1" customWidth="1"/>
    <col min="39" max="39" width="10.7109375" hidden="1" customWidth="1"/>
    <col min="40" max="16384" width="9.140625" hidden="1"/>
  </cols>
  <sheetData>
    <row r="1" spans="2:44">
      <c r="Z1" s="13"/>
      <c r="AA1" s="14" t="s">
        <v>1</v>
      </c>
      <c r="AB1" s="23" t="s">
        <v>44</v>
      </c>
      <c r="AC1" s="23" t="s">
        <v>45</v>
      </c>
      <c r="AD1" s="22" t="s">
        <v>46</v>
      </c>
      <c r="AE1" s="22" t="s">
        <v>47</v>
      </c>
      <c r="AF1" s="18" t="s">
        <v>48</v>
      </c>
      <c r="AG1" s="18" t="s">
        <v>49</v>
      </c>
      <c r="AH1" s="18" t="s">
        <v>50</v>
      </c>
      <c r="AI1" s="18" t="s">
        <v>58</v>
      </c>
      <c r="AJ1" s="20" t="s">
        <v>59</v>
      </c>
      <c r="AK1" s="20" t="s">
        <v>51</v>
      </c>
      <c r="AL1" s="20" t="s">
        <v>33</v>
      </c>
      <c r="AM1" s="20" t="s">
        <v>60</v>
      </c>
      <c r="AN1" s="20" t="s">
        <v>52</v>
      </c>
      <c r="AO1" s="20" t="s">
        <v>53</v>
      </c>
      <c r="AP1" s="20" t="s">
        <v>31</v>
      </c>
      <c r="AQ1" s="20" t="s">
        <v>54</v>
      </c>
      <c r="AR1" s="20" t="s">
        <v>55</v>
      </c>
    </row>
    <row r="2" spans="2:44" ht="18.75">
      <c r="B2" s="36" t="s">
        <v>27</v>
      </c>
      <c r="C2" s="37"/>
      <c r="D2" s="38"/>
      <c r="Z2" s="13">
        <v>1</v>
      </c>
      <c r="AA2" s="13" t="s">
        <v>10</v>
      </c>
      <c r="AB2" s="24">
        <v>3843</v>
      </c>
      <c r="AC2" s="24">
        <v>590</v>
      </c>
      <c r="AD2" s="21">
        <v>0.65</v>
      </c>
      <c r="AE2" s="21">
        <v>0.35</v>
      </c>
      <c r="AF2" s="19">
        <v>0.33</v>
      </c>
      <c r="AG2" s="19">
        <v>0.19</v>
      </c>
      <c r="AH2" s="19">
        <v>0.3</v>
      </c>
      <c r="AI2" s="19">
        <v>0.18</v>
      </c>
      <c r="AJ2" s="21">
        <v>0.03</v>
      </c>
      <c r="AK2" s="21">
        <v>0.28000000000000003</v>
      </c>
      <c r="AL2" s="21">
        <v>0.49</v>
      </c>
      <c r="AM2" s="21">
        <v>0.11</v>
      </c>
      <c r="AN2" s="21">
        <v>0.03</v>
      </c>
      <c r="AO2" s="21">
        <v>0.05</v>
      </c>
      <c r="AP2" s="21"/>
      <c r="AQ2" s="21">
        <v>5.0000000000000001E-3</v>
      </c>
      <c r="AR2" s="21">
        <v>5.0000000000000001E-3</v>
      </c>
    </row>
    <row r="3" spans="2:44">
      <c r="Z3" s="13">
        <v>2</v>
      </c>
      <c r="AA3" s="13" t="s">
        <v>16</v>
      </c>
      <c r="AB3" s="24">
        <v>6885</v>
      </c>
      <c r="AC3" s="24">
        <v>740</v>
      </c>
      <c r="AD3" s="21">
        <v>0.65</v>
      </c>
      <c r="AE3" s="21">
        <v>0.35</v>
      </c>
      <c r="AF3" s="19">
        <v>0.42</v>
      </c>
      <c r="AG3" s="19">
        <v>0.23</v>
      </c>
      <c r="AH3" s="19">
        <v>0.26</v>
      </c>
      <c r="AI3" s="19">
        <v>0.09</v>
      </c>
      <c r="AJ3" s="21">
        <v>0.06</v>
      </c>
      <c r="AK3" s="21">
        <v>0.31</v>
      </c>
      <c r="AL3" s="21">
        <v>0.25</v>
      </c>
      <c r="AM3" s="21">
        <v>0.14000000000000001</v>
      </c>
      <c r="AN3" s="21"/>
      <c r="AO3" s="21">
        <v>0.06</v>
      </c>
      <c r="AP3" s="21">
        <v>0.1</v>
      </c>
      <c r="AQ3" s="21">
        <v>0.03</v>
      </c>
      <c r="AR3" s="21">
        <v>0.05</v>
      </c>
    </row>
    <row r="4" spans="2:44">
      <c r="Z4" s="13">
        <v>3</v>
      </c>
      <c r="AA4" s="13" t="s">
        <v>18</v>
      </c>
      <c r="AB4" s="24">
        <v>2667</v>
      </c>
      <c r="AC4" s="24">
        <v>278</v>
      </c>
      <c r="AD4" s="21">
        <v>0.7</v>
      </c>
      <c r="AE4" s="21">
        <v>0.3</v>
      </c>
      <c r="AF4" s="19">
        <v>0.28000000000000003</v>
      </c>
      <c r="AG4" s="19">
        <v>0.23</v>
      </c>
      <c r="AH4" s="19">
        <v>0.33</v>
      </c>
      <c r="AI4" s="19">
        <v>0.16</v>
      </c>
      <c r="AJ4" s="21">
        <v>0.24</v>
      </c>
      <c r="AK4" s="21">
        <v>0.17</v>
      </c>
      <c r="AL4" s="21">
        <v>0.28999999999999998</v>
      </c>
      <c r="AM4" s="21">
        <v>0.1</v>
      </c>
      <c r="AN4" s="21"/>
      <c r="AO4" s="21">
        <v>0.17</v>
      </c>
      <c r="AP4" s="21"/>
      <c r="AQ4" s="21"/>
      <c r="AR4" s="21">
        <v>0.03</v>
      </c>
    </row>
    <row r="5" spans="2:44">
      <c r="Z5" s="13">
        <v>4</v>
      </c>
      <c r="AA5" s="13" t="s">
        <v>17</v>
      </c>
      <c r="AB5" s="24">
        <v>2689</v>
      </c>
      <c r="AC5" s="24">
        <v>310</v>
      </c>
      <c r="AD5" s="21">
        <v>0.71</v>
      </c>
      <c r="AE5" s="21">
        <v>0.28999999999999998</v>
      </c>
      <c r="AF5" s="19">
        <v>0.25</v>
      </c>
      <c r="AG5" s="19">
        <v>0.23</v>
      </c>
      <c r="AH5" s="19">
        <v>0.28000000000000003</v>
      </c>
      <c r="AI5" s="19">
        <v>0.24</v>
      </c>
      <c r="AJ5" s="21">
        <v>0.04</v>
      </c>
      <c r="AK5" s="21">
        <v>0.31</v>
      </c>
      <c r="AL5" s="21">
        <v>0.2</v>
      </c>
      <c r="AM5" s="21">
        <v>0.13</v>
      </c>
      <c r="AN5" s="21"/>
      <c r="AO5" s="21">
        <v>0.15</v>
      </c>
      <c r="AP5" s="21">
        <v>0.13</v>
      </c>
      <c r="AQ5" s="21"/>
      <c r="AR5" s="21">
        <v>0.04</v>
      </c>
    </row>
    <row r="6" spans="2:44">
      <c r="Z6" s="13">
        <v>5</v>
      </c>
      <c r="AA6" s="13" t="s">
        <v>22</v>
      </c>
      <c r="AB6" s="24">
        <v>3506</v>
      </c>
      <c r="AC6" s="24">
        <v>450</v>
      </c>
      <c r="AD6" s="21">
        <v>0.62</v>
      </c>
      <c r="AE6" s="21">
        <v>0.38</v>
      </c>
      <c r="AF6" s="19">
        <v>0.42</v>
      </c>
      <c r="AG6" s="19">
        <v>0.21</v>
      </c>
      <c r="AH6" s="19">
        <v>0.22</v>
      </c>
      <c r="AI6" s="19">
        <v>0.15</v>
      </c>
      <c r="AJ6" s="21"/>
      <c r="AK6" s="21">
        <v>0.28999999999999998</v>
      </c>
      <c r="AL6" s="21">
        <v>0.22</v>
      </c>
      <c r="AM6" s="21"/>
      <c r="AN6" s="21"/>
      <c r="AO6" s="21">
        <v>0.14000000000000001</v>
      </c>
      <c r="AP6" s="21">
        <v>0.3</v>
      </c>
      <c r="AQ6" s="21"/>
      <c r="AR6" s="21">
        <v>0.05</v>
      </c>
    </row>
    <row r="7" spans="2:44">
      <c r="Z7" s="13">
        <v>6</v>
      </c>
      <c r="AA7" s="13" t="s">
        <v>20</v>
      </c>
      <c r="AB7" s="24">
        <v>3626</v>
      </c>
      <c r="AC7" s="24">
        <v>245</v>
      </c>
      <c r="AD7" s="21">
        <v>0.69</v>
      </c>
      <c r="AE7" s="21">
        <v>0.31</v>
      </c>
      <c r="AF7" s="19">
        <v>0.2</v>
      </c>
      <c r="AG7" s="19">
        <v>0.31</v>
      </c>
      <c r="AH7" s="19">
        <v>0.2</v>
      </c>
      <c r="AI7" s="19">
        <v>0.28999999999999998</v>
      </c>
      <c r="AJ7" s="21">
        <v>0.12</v>
      </c>
      <c r="AK7" s="21">
        <v>0.3</v>
      </c>
      <c r="AL7" s="21">
        <v>0.15</v>
      </c>
      <c r="AM7" s="21"/>
      <c r="AN7" s="21"/>
      <c r="AO7" s="21">
        <v>0.09</v>
      </c>
      <c r="AP7" s="21">
        <v>0.22</v>
      </c>
      <c r="AQ7" s="21">
        <v>0.04</v>
      </c>
      <c r="AR7" s="21">
        <v>0.08</v>
      </c>
    </row>
    <row r="8" spans="2:44">
      <c r="Z8" s="13">
        <v>7</v>
      </c>
      <c r="AA8" s="13" t="s">
        <v>8</v>
      </c>
      <c r="AB8" s="24">
        <v>9524</v>
      </c>
      <c r="AC8" s="24">
        <v>910</v>
      </c>
      <c r="AD8" s="21">
        <v>0.64</v>
      </c>
      <c r="AE8" s="21">
        <v>0.36</v>
      </c>
      <c r="AF8" s="19">
        <v>0.43</v>
      </c>
      <c r="AG8" s="19">
        <v>0.33</v>
      </c>
      <c r="AH8" s="19">
        <v>0.23</v>
      </c>
      <c r="AI8" s="19">
        <v>0.01</v>
      </c>
      <c r="AJ8" s="21">
        <v>0.11</v>
      </c>
      <c r="AK8" s="21">
        <v>0.28000000000000003</v>
      </c>
      <c r="AL8" s="21">
        <v>0.32</v>
      </c>
      <c r="AM8" s="21"/>
      <c r="AN8" s="21"/>
      <c r="AO8" s="21">
        <v>0.16</v>
      </c>
      <c r="AP8" s="21">
        <v>0.09</v>
      </c>
      <c r="AQ8" s="21"/>
      <c r="AR8" s="21">
        <v>0.04</v>
      </c>
    </row>
    <row r="9" spans="2:44">
      <c r="Z9" s="13">
        <v>8</v>
      </c>
      <c r="AA9" s="13" t="s">
        <v>13</v>
      </c>
      <c r="AB9" s="24">
        <v>5826</v>
      </c>
      <c r="AC9" s="24">
        <v>530</v>
      </c>
      <c r="AD9" s="21">
        <v>0.67</v>
      </c>
      <c r="AE9" s="21">
        <v>0.33</v>
      </c>
      <c r="AF9" s="19">
        <v>0.15</v>
      </c>
      <c r="AG9" s="19">
        <v>0.34</v>
      </c>
      <c r="AH9" s="19">
        <v>0.31</v>
      </c>
      <c r="AI9" s="19">
        <v>0.2</v>
      </c>
      <c r="AJ9" s="21">
        <v>0.11</v>
      </c>
      <c r="AK9" s="21">
        <v>0.41</v>
      </c>
      <c r="AL9" s="21">
        <v>0.15</v>
      </c>
      <c r="AM9" s="21"/>
      <c r="AN9" s="21"/>
      <c r="AO9" s="21">
        <v>0.06</v>
      </c>
      <c r="AP9" s="21">
        <v>0.2</v>
      </c>
      <c r="AQ9" s="21"/>
      <c r="AR9" s="21">
        <v>7.0000000000000007E-2</v>
      </c>
    </row>
    <row r="10" spans="2:44">
      <c r="Z10" s="13">
        <v>9</v>
      </c>
      <c r="AA10" s="13" t="s">
        <v>25</v>
      </c>
      <c r="AB10" s="24">
        <v>2284</v>
      </c>
      <c r="AC10" s="24">
        <v>260</v>
      </c>
      <c r="AD10" s="21">
        <v>0.67</v>
      </c>
      <c r="AE10" s="21">
        <v>0.33</v>
      </c>
      <c r="AF10" s="19">
        <v>0.18</v>
      </c>
      <c r="AG10" s="19">
        <v>0.3</v>
      </c>
      <c r="AH10" s="19">
        <v>0.32</v>
      </c>
      <c r="AI10" s="19">
        <v>0.2</v>
      </c>
      <c r="AJ10" s="21"/>
      <c r="AK10" s="21">
        <v>0.22</v>
      </c>
      <c r="AL10" s="21">
        <v>0.15</v>
      </c>
      <c r="AM10" s="21">
        <v>0.25</v>
      </c>
      <c r="AN10" s="21"/>
      <c r="AO10" s="21">
        <v>0.11</v>
      </c>
      <c r="AP10" s="21">
        <v>0.17</v>
      </c>
      <c r="AQ10" s="21"/>
      <c r="AR10" s="21">
        <v>0.1</v>
      </c>
    </row>
    <row r="11" spans="2:44">
      <c r="Z11" s="13">
        <v>10</v>
      </c>
      <c r="AA11" s="13" t="s">
        <v>11</v>
      </c>
      <c r="AB11" s="24">
        <v>4782</v>
      </c>
      <c r="AC11" s="24">
        <v>400</v>
      </c>
      <c r="AD11" s="21">
        <v>0.66</v>
      </c>
      <c r="AE11" s="21">
        <v>0.34</v>
      </c>
      <c r="AF11" s="19">
        <v>0.3</v>
      </c>
      <c r="AG11" s="19">
        <v>0.39</v>
      </c>
      <c r="AH11" s="19">
        <v>0.25</v>
      </c>
      <c r="AI11" s="19">
        <v>0.06</v>
      </c>
      <c r="AJ11" s="21">
        <v>0.06</v>
      </c>
      <c r="AK11" s="21">
        <v>0.39</v>
      </c>
      <c r="AL11" s="21">
        <v>0.2</v>
      </c>
      <c r="AM11" s="21"/>
      <c r="AN11" s="21"/>
      <c r="AO11" s="21">
        <v>0.1</v>
      </c>
      <c r="AP11" s="21">
        <v>0.13</v>
      </c>
      <c r="AQ11" s="21"/>
      <c r="AR11" s="21">
        <v>0.12</v>
      </c>
    </row>
    <row r="12" spans="2:44">
      <c r="Z12" s="13">
        <v>11</v>
      </c>
      <c r="AA12" s="13" t="s">
        <v>21</v>
      </c>
      <c r="AB12" s="24">
        <v>2697</v>
      </c>
      <c r="AC12" s="24">
        <v>500</v>
      </c>
      <c r="AD12" s="21">
        <v>0.7</v>
      </c>
      <c r="AE12" s="21">
        <v>0.3</v>
      </c>
      <c r="AF12" s="19">
        <v>0.21</v>
      </c>
      <c r="AG12" s="19">
        <v>0.33</v>
      </c>
      <c r="AH12" s="19">
        <v>0.24</v>
      </c>
      <c r="AI12" s="19">
        <v>0.22</v>
      </c>
      <c r="AJ12" s="21">
        <v>0.03</v>
      </c>
      <c r="AK12" s="21">
        <v>0.28999999999999998</v>
      </c>
      <c r="AL12" s="21">
        <v>0.26</v>
      </c>
      <c r="AM12" s="21"/>
      <c r="AN12" s="21"/>
      <c r="AO12" s="21">
        <v>7.0000000000000007E-2</v>
      </c>
      <c r="AP12" s="21">
        <v>0.25</v>
      </c>
      <c r="AQ12" s="21"/>
      <c r="AR12" s="21">
        <v>0.1</v>
      </c>
    </row>
    <row r="13" spans="2:44">
      <c r="Z13" s="13">
        <v>12</v>
      </c>
      <c r="AA13" s="13" t="s">
        <v>14</v>
      </c>
      <c r="AB13" s="24">
        <v>7204</v>
      </c>
      <c r="AC13" s="24">
        <v>389</v>
      </c>
      <c r="AD13" s="21">
        <v>0.61</v>
      </c>
      <c r="AE13" s="21">
        <v>0.39</v>
      </c>
      <c r="AF13" s="19">
        <v>0.5</v>
      </c>
      <c r="AG13" s="19">
        <v>0.31</v>
      </c>
      <c r="AH13" s="19">
        <v>0.17</v>
      </c>
      <c r="AI13" s="19">
        <v>0.02</v>
      </c>
      <c r="AJ13" s="21"/>
      <c r="AK13" s="21">
        <v>0.28000000000000003</v>
      </c>
      <c r="AL13" s="21">
        <v>0.28000000000000003</v>
      </c>
      <c r="AM13" s="21"/>
      <c r="AN13" s="21"/>
      <c r="AO13" s="21">
        <v>0.01</v>
      </c>
      <c r="AP13" s="21">
        <v>0.32</v>
      </c>
      <c r="AQ13" s="21"/>
      <c r="AR13" s="21">
        <v>0.11</v>
      </c>
    </row>
    <row r="14" spans="2:44">
      <c r="Z14" s="13">
        <v>13</v>
      </c>
      <c r="AA14" s="13" t="s">
        <v>19</v>
      </c>
      <c r="AB14" s="24">
        <v>4625</v>
      </c>
      <c r="AC14" s="24">
        <v>370</v>
      </c>
      <c r="AD14" s="21">
        <v>0.66</v>
      </c>
      <c r="AE14" s="21">
        <v>0.34</v>
      </c>
      <c r="AF14" s="19">
        <v>0.33</v>
      </c>
      <c r="AG14" s="19">
        <v>0.2</v>
      </c>
      <c r="AH14" s="19">
        <v>0.28000000000000003</v>
      </c>
      <c r="AI14" s="19">
        <v>0.19</v>
      </c>
      <c r="AJ14" s="21">
        <v>0.1</v>
      </c>
      <c r="AK14" s="21">
        <v>0.2</v>
      </c>
      <c r="AL14" s="21">
        <v>0.12</v>
      </c>
      <c r="AM14" s="21">
        <v>0.15</v>
      </c>
      <c r="AN14" s="21">
        <v>0.02</v>
      </c>
      <c r="AO14" s="21">
        <v>0.05</v>
      </c>
      <c r="AP14" s="21">
        <v>0.17</v>
      </c>
      <c r="AQ14" s="21"/>
      <c r="AR14" s="21">
        <v>0.19</v>
      </c>
    </row>
    <row r="15" spans="2:44">
      <c r="Z15" s="13">
        <v>14</v>
      </c>
      <c r="AA15" s="13" t="s">
        <v>15</v>
      </c>
      <c r="AB15" s="24">
        <v>2573</v>
      </c>
      <c r="AC15" s="24">
        <v>260</v>
      </c>
      <c r="AD15" s="21">
        <v>0.67</v>
      </c>
      <c r="AE15" s="21">
        <v>0.33</v>
      </c>
      <c r="AF15" s="19">
        <v>0.26</v>
      </c>
      <c r="AG15" s="19">
        <v>0.27</v>
      </c>
      <c r="AH15" s="19">
        <v>0.19</v>
      </c>
      <c r="AI15" s="19">
        <v>0.28000000000000003</v>
      </c>
      <c r="AJ15" s="21">
        <v>0.4</v>
      </c>
      <c r="AK15" s="21"/>
      <c r="AL15" s="21">
        <v>0.27</v>
      </c>
      <c r="AM15" s="21"/>
      <c r="AN15" s="21"/>
      <c r="AO15" s="21">
        <v>0.14000000000000001</v>
      </c>
      <c r="AP15" s="21">
        <v>0.13</v>
      </c>
      <c r="AQ15" s="21"/>
      <c r="AR15" s="21">
        <v>0.06</v>
      </c>
    </row>
    <row r="16" spans="2:44">
      <c r="Z16" s="13">
        <v>15</v>
      </c>
      <c r="AA16" s="13" t="s">
        <v>23</v>
      </c>
      <c r="AB16" s="24">
        <v>2462</v>
      </c>
      <c r="AC16" s="24">
        <v>360</v>
      </c>
      <c r="AD16" s="21">
        <v>0.69</v>
      </c>
      <c r="AE16" s="21">
        <v>0.31</v>
      </c>
      <c r="AF16" s="19">
        <v>0.16</v>
      </c>
      <c r="AG16" s="19">
        <v>0.25</v>
      </c>
      <c r="AH16" s="19">
        <v>0.31</v>
      </c>
      <c r="AI16" s="19">
        <v>0.28000000000000003</v>
      </c>
      <c r="AJ16" s="21">
        <v>0.1</v>
      </c>
      <c r="AK16" s="21">
        <v>0.24</v>
      </c>
      <c r="AL16" s="21">
        <v>0.36</v>
      </c>
      <c r="AM16" s="21"/>
      <c r="AN16" s="21"/>
      <c r="AO16" s="21">
        <v>0.06</v>
      </c>
      <c r="AP16" s="21">
        <v>0.18</v>
      </c>
      <c r="AQ16" s="21"/>
      <c r="AR16" s="21">
        <v>0.06</v>
      </c>
    </row>
    <row r="17" spans="26:57">
      <c r="Z17" s="13">
        <v>16</v>
      </c>
      <c r="AA17" s="13" t="s">
        <v>9</v>
      </c>
      <c r="AB17" s="24">
        <v>6819</v>
      </c>
      <c r="AC17" s="24">
        <v>817</v>
      </c>
      <c r="AD17" s="21">
        <v>0.6</v>
      </c>
      <c r="AE17" s="21">
        <v>0.4</v>
      </c>
      <c r="AF17" s="19">
        <v>0.44</v>
      </c>
      <c r="AG17" s="19">
        <v>0.26</v>
      </c>
      <c r="AH17" s="19">
        <v>0.25</v>
      </c>
      <c r="AI17" s="19">
        <v>0.05</v>
      </c>
      <c r="AJ17" s="21">
        <v>0.04</v>
      </c>
      <c r="AK17" s="21">
        <v>0.28000000000000003</v>
      </c>
      <c r="AL17" s="21">
        <v>0.18</v>
      </c>
      <c r="AM17" s="21">
        <v>0.1</v>
      </c>
      <c r="AN17" s="21">
        <v>0.08</v>
      </c>
      <c r="AO17" s="21">
        <v>0.06</v>
      </c>
      <c r="AP17" s="21"/>
      <c r="AQ17" s="21">
        <v>0.06</v>
      </c>
      <c r="AR17" s="21">
        <v>0.2</v>
      </c>
    </row>
    <row r="18" spans="26:57">
      <c r="Z18" s="13">
        <v>17</v>
      </c>
      <c r="AA18" s="13" t="s">
        <v>24</v>
      </c>
      <c r="AB18" s="24">
        <v>2790</v>
      </c>
      <c r="AC18" s="24">
        <v>225</v>
      </c>
      <c r="AD18" s="21">
        <v>0.63</v>
      </c>
      <c r="AE18" s="21">
        <v>0.37</v>
      </c>
      <c r="AF18" s="19">
        <v>0.36</v>
      </c>
      <c r="AG18" s="19">
        <v>0.17</v>
      </c>
      <c r="AH18" s="19">
        <v>0.22</v>
      </c>
      <c r="AI18" s="19">
        <v>0.25</v>
      </c>
      <c r="AJ18" s="21"/>
      <c r="AK18" s="21">
        <v>0.19</v>
      </c>
      <c r="AL18" s="21">
        <v>0.46</v>
      </c>
      <c r="AM18" s="21"/>
      <c r="AN18" s="21"/>
      <c r="AO18" s="21">
        <v>0.2</v>
      </c>
      <c r="AP18" s="21">
        <v>0.13</v>
      </c>
      <c r="AQ18" s="21"/>
      <c r="AR18" s="21">
        <v>0.02</v>
      </c>
    </row>
    <row r="20" spans="26:57">
      <c r="AA20" s="35">
        <v>16</v>
      </c>
    </row>
    <row r="21" spans="26:57">
      <c r="AC21" s="3"/>
    </row>
    <row r="23" spans="26:57">
      <c r="AA23" s="16" t="s">
        <v>0</v>
      </c>
      <c r="AB23" s="14" t="s">
        <v>44</v>
      </c>
      <c r="AC23" s="14" t="s">
        <v>45</v>
      </c>
      <c r="AD23" s="14" t="s">
        <v>46</v>
      </c>
      <c r="AE23" s="14" t="s">
        <v>47</v>
      </c>
      <c r="AF23" s="18" t="s">
        <v>48</v>
      </c>
      <c r="AG23" s="18" t="s">
        <v>49</v>
      </c>
      <c r="AH23" s="18" t="s">
        <v>50</v>
      </c>
      <c r="AI23" s="18" t="s">
        <v>58</v>
      </c>
      <c r="AJ23" s="20" t="s">
        <v>61</v>
      </c>
      <c r="AK23" s="20" t="s">
        <v>51</v>
      </c>
      <c r="AL23" s="20" t="s">
        <v>33</v>
      </c>
      <c r="AM23" s="20" t="s">
        <v>62</v>
      </c>
      <c r="AN23" s="20" t="s">
        <v>63</v>
      </c>
      <c r="AO23" s="20" t="s">
        <v>64</v>
      </c>
      <c r="AP23" s="20" t="s">
        <v>31</v>
      </c>
      <c r="AQ23" s="20" t="s">
        <v>65</v>
      </c>
      <c r="AR23" s="20" t="s">
        <v>55</v>
      </c>
    </row>
    <row r="24" spans="26:57">
      <c r="AA24" s="31" t="str">
        <f>IF($AA$20=1,"Booth",IF($AA$20=2,"Columbia",IF($AA$20=3,"Cornell",IF($AA$20=4,"Darden",IF($AA$20=5,"Fuqua",IF($AA$20=6,"Haas",IF($AA$20=7,"HBS",IF($AA$20=8,"Kellogg",IF($AA$20=9,"McCombs",IF($AA$20=10,"MIT",IF($AA$20=11,"Ross",IF($AA$20=12,"Stanford",IF($AA$20=13,"Stern",IF($AA$20=14,"Tuck",IF($AA$20=15,"UCLA",IF($AA$20=16,"Wharton",IF($AA$20=17,"Yale",0)))))))))))))))))</f>
        <v>Wharton</v>
      </c>
      <c r="AB24" s="32">
        <f>VLOOKUP($AA24,$AA$2:$AR$18,2,FALSE)</f>
        <v>6819</v>
      </c>
      <c r="AC24" s="32">
        <f>VLOOKUP($AA24,$AA$2:$AR$18,3,FALSE)</f>
        <v>817</v>
      </c>
      <c r="AD24" s="33">
        <f>VLOOKUP($AA24,$AA$2:$AR$18,4,FALSE)</f>
        <v>0.6</v>
      </c>
      <c r="AE24" s="33">
        <f>VLOOKUP($AA24,$AA$2:$AR$18,5,FALSE)</f>
        <v>0.4</v>
      </c>
      <c r="AF24" s="33">
        <f>VLOOKUP($AA24,$AA$2:$AR$18,6,FALSE)</f>
        <v>0.44</v>
      </c>
      <c r="AG24" s="33">
        <f>VLOOKUP($AA24,$AA$2:$AR$18,7,FALSE)</f>
        <v>0.26</v>
      </c>
      <c r="AH24" s="33">
        <f>VLOOKUP($AA24,$AA$2:$AR$18,8,FALSE)</f>
        <v>0.25</v>
      </c>
      <c r="AI24" s="33">
        <f>VLOOKUP($AA24,$AA$2:$AR$18,9,FALSE)</f>
        <v>0.05</v>
      </c>
      <c r="AJ24" s="33">
        <f>VLOOKUP($AA24,$AA$2:$AR$18,10,FALSE)</f>
        <v>0.04</v>
      </c>
      <c r="AK24" s="33">
        <f>VLOOKUP($AA24,$AA$2:$AR$18,11,FALSE)</f>
        <v>0.28000000000000003</v>
      </c>
      <c r="AL24" s="33">
        <f>VLOOKUP($AA24,$AA$2:$AR$18,12,FALSE)</f>
        <v>0.18</v>
      </c>
      <c r="AM24" s="33">
        <f>VLOOKUP($AA24,$AA$2:$AR$18,13,FALSE)</f>
        <v>0.1</v>
      </c>
      <c r="AN24" s="33">
        <f>VLOOKUP($AA24,$AA$2:$AR$18,14,FALSE)</f>
        <v>0.08</v>
      </c>
      <c r="AO24" s="33">
        <f>VLOOKUP($AA24,$AA$2:$AR$18,15,FALSE)</f>
        <v>0.06</v>
      </c>
      <c r="AP24" s="33">
        <f>VLOOKUP($AA24,$AA$2:$AR$18,16,FALSE)</f>
        <v>0</v>
      </c>
      <c r="AQ24" s="33">
        <f>VLOOKUP($AA24,$AA$2:$AR$18,17,FALSE)</f>
        <v>0.06</v>
      </c>
      <c r="AR24" s="33">
        <f>VLOOKUP($AA24,$AA$2:$AR$18,18,FALSE)</f>
        <v>0.2</v>
      </c>
    </row>
    <row r="25" spans="26:57">
      <c r="AA25" s="5"/>
      <c r="AB25" s="3"/>
      <c r="AC25" s="3"/>
      <c r="AD25" s="2"/>
      <c r="AE25" s="2"/>
      <c r="AF25" s="3"/>
      <c r="AG25" s="3"/>
      <c r="AH25" s="3"/>
    </row>
    <row r="26" spans="26:57">
      <c r="AA26" s="5"/>
      <c r="AB26" s="3"/>
      <c r="AC26" s="3"/>
      <c r="AD26" s="2"/>
      <c r="AE26" s="2"/>
      <c r="AF26" s="3"/>
      <c r="AG26" s="3"/>
      <c r="AH26" s="3"/>
    </row>
    <row r="27" spans="26:57">
      <c r="AA27" s="5"/>
      <c r="AB27" s="3"/>
      <c r="AC27" s="3"/>
      <c r="AD27" s="2"/>
      <c r="AE27" s="2"/>
      <c r="AF27" s="3"/>
      <c r="AG27" s="3"/>
      <c r="AH27" s="3"/>
    </row>
    <row r="30" spans="26:57">
      <c r="AA30" s="5"/>
      <c r="AB30" s="39" t="s">
        <v>56</v>
      </c>
      <c r="AC30" s="40"/>
      <c r="AD30" s="40"/>
      <c r="AE30" s="41"/>
      <c r="AF30" s="42" t="s">
        <v>57</v>
      </c>
      <c r="AG30" s="43"/>
      <c r="AH30" s="43"/>
      <c r="AI30" s="43"/>
      <c r="AJ30" s="43"/>
      <c r="AK30" s="43"/>
      <c r="AL30" s="43"/>
      <c r="AM30" s="43"/>
      <c r="AN30" s="44"/>
    </row>
    <row r="31" spans="26:57">
      <c r="Z31" s="13"/>
      <c r="AA31" s="13" t="s">
        <v>0</v>
      </c>
      <c r="AB31" s="18" t="s">
        <v>48</v>
      </c>
      <c r="AC31" s="18" t="s">
        <v>49</v>
      </c>
      <c r="AD31" s="18" t="s">
        <v>50</v>
      </c>
      <c r="AE31" s="18" t="s">
        <v>58</v>
      </c>
      <c r="AF31" s="20" t="s">
        <v>59</v>
      </c>
      <c r="AG31" s="20" t="s">
        <v>51</v>
      </c>
      <c r="AH31" s="20" t="s">
        <v>33</v>
      </c>
      <c r="AI31" s="20" t="s">
        <v>60</v>
      </c>
      <c r="AJ31" s="20" t="s">
        <v>52</v>
      </c>
      <c r="AK31" s="20" t="s">
        <v>53</v>
      </c>
      <c r="AL31" s="20" t="s">
        <v>31</v>
      </c>
      <c r="AM31" s="20" t="s">
        <v>54</v>
      </c>
      <c r="AN31" s="20" t="s">
        <v>55</v>
      </c>
    </row>
    <row r="32" spans="26:57">
      <c r="Z32" s="13">
        <v>1</v>
      </c>
      <c r="AA32" s="13" t="s">
        <v>10</v>
      </c>
      <c r="AB32" s="19">
        <v>0.33</v>
      </c>
      <c r="AC32" s="19">
        <v>0.19</v>
      </c>
      <c r="AD32" s="19">
        <v>0.3</v>
      </c>
      <c r="AE32" s="19">
        <v>0.18</v>
      </c>
      <c r="AF32" s="21">
        <v>0.03</v>
      </c>
      <c r="AG32" s="21">
        <v>0.28000000000000003</v>
      </c>
      <c r="AH32" s="21">
        <v>0.49</v>
      </c>
      <c r="AI32" s="21">
        <v>0.11</v>
      </c>
      <c r="AJ32" s="21">
        <v>0.03</v>
      </c>
      <c r="AK32" s="21">
        <v>0.05</v>
      </c>
      <c r="AL32" s="21"/>
      <c r="AM32" s="21">
        <v>5.0000000000000001E-3</v>
      </c>
      <c r="AN32" s="21">
        <v>5.0000000000000001E-3</v>
      </c>
      <c r="AO32" s="2">
        <f>SUM(AB32:AN32)</f>
        <v>2</v>
      </c>
      <c r="BE32">
        <v>2</v>
      </c>
    </row>
    <row r="33" spans="26:41">
      <c r="Z33" s="13">
        <v>2</v>
      </c>
      <c r="AA33" s="13" t="s">
        <v>16</v>
      </c>
      <c r="AB33" s="19">
        <v>0.42</v>
      </c>
      <c r="AC33" s="19">
        <v>0.23</v>
      </c>
      <c r="AD33" s="19">
        <v>0.26</v>
      </c>
      <c r="AE33" s="19">
        <v>0.09</v>
      </c>
      <c r="AF33" s="21">
        <v>0.06</v>
      </c>
      <c r="AG33" s="21">
        <v>0.31</v>
      </c>
      <c r="AH33" s="21">
        <v>0.25</v>
      </c>
      <c r="AI33" s="21">
        <v>0.14000000000000001</v>
      </c>
      <c r="AJ33" s="21"/>
      <c r="AK33" s="21">
        <v>0.06</v>
      </c>
      <c r="AL33" s="21">
        <v>0.1</v>
      </c>
      <c r="AM33" s="21">
        <v>0.03</v>
      </c>
      <c r="AN33" s="21">
        <v>0.05</v>
      </c>
      <c r="AO33" s="2">
        <f t="shared" ref="AO33:AO48" si="0">SUM(AB33:AN33)</f>
        <v>2.0000000000000004</v>
      </c>
    </row>
    <row r="34" spans="26:41">
      <c r="Z34" s="13">
        <v>3</v>
      </c>
      <c r="AA34" s="13" t="s">
        <v>18</v>
      </c>
      <c r="AB34" s="19"/>
      <c r="AC34" s="19"/>
      <c r="AD34" s="19"/>
      <c r="AE34" s="19"/>
      <c r="AF34" s="21">
        <v>0.24</v>
      </c>
      <c r="AG34" s="21">
        <v>0.17</v>
      </c>
      <c r="AH34" s="21">
        <v>0.28999999999999998</v>
      </c>
      <c r="AI34" s="21">
        <v>0.1</v>
      </c>
      <c r="AJ34" s="21"/>
      <c r="AK34" s="21">
        <v>0.17</v>
      </c>
      <c r="AL34" s="21"/>
      <c r="AM34" s="21"/>
      <c r="AN34" s="21">
        <v>0.03</v>
      </c>
      <c r="AO34" s="25">
        <f t="shared" si="0"/>
        <v>1</v>
      </c>
    </row>
    <row r="35" spans="26:41">
      <c r="Z35" s="13">
        <v>4</v>
      </c>
      <c r="AA35" s="13" t="s">
        <v>17</v>
      </c>
      <c r="AB35" s="19">
        <v>0.25</v>
      </c>
      <c r="AC35" s="19">
        <v>0.23</v>
      </c>
      <c r="AD35" s="19">
        <v>0.28000000000000003</v>
      </c>
      <c r="AE35" s="19">
        <v>0.24</v>
      </c>
      <c r="AF35" s="21">
        <v>0.04</v>
      </c>
      <c r="AG35" s="21">
        <v>0.31</v>
      </c>
      <c r="AH35" s="21">
        <v>0.2</v>
      </c>
      <c r="AI35" s="21">
        <v>0.13</v>
      </c>
      <c r="AJ35" s="21"/>
      <c r="AK35" s="21">
        <v>0.15</v>
      </c>
      <c r="AL35" s="21">
        <v>0.13</v>
      </c>
      <c r="AM35" s="21"/>
      <c r="AN35" s="21">
        <v>0.04</v>
      </c>
      <c r="AO35" s="2">
        <f t="shared" si="0"/>
        <v>2</v>
      </c>
    </row>
    <row r="36" spans="26:41" ht="15" customHeight="1">
      <c r="Z36" s="13">
        <v>5</v>
      </c>
      <c r="AA36" s="13" t="s">
        <v>22</v>
      </c>
      <c r="AB36" s="19">
        <v>0.42</v>
      </c>
      <c r="AC36" s="19">
        <v>0.21</v>
      </c>
      <c r="AD36" s="19">
        <v>0.22</v>
      </c>
      <c r="AE36" s="19">
        <v>0.15</v>
      </c>
      <c r="AF36" s="21"/>
      <c r="AG36" s="21">
        <v>0.28999999999999998</v>
      </c>
      <c r="AH36" s="21">
        <v>0.22</v>
      </c>
      <c r="AI36" s="21"/>
      <c r="AJ36" s="21"/>
      <c r="AK36" s="21">
        <v>0.14000000000000001</v>
      </c>
      <c r="AL36" s="21">
        <v>0.3</v>
      </c>
      <c r="AM36" s="21"/>
      <c r="AN36" s="21">
        <v>0.05</v>
      </c>
      <c r="AO36" s="2">
        <f t="shared" si="0"/>
        <v>2</v>
      </c>
    </row>
    <row r="37" spans="26:41" ht="15" customHeight="1">
      <c r="Z37" s="13">
        <v>6</v>
      </c>
      <c r="AA37" s="13" t="s">
        <v>20</v>
      </c>
      <c r="AB37" s="19">
        <v>0.2</v>
      </c>
      <c r="AC37" s="19">
        <v>0.31</v>
      </c>
      <c r="AD37" s="19">
        <v>0.2</v>
      </c>
      <c r="AE37" s="19">
        <v>0.28999999999999998</v>
      </c>
      <c r="AF37" s="21">
        <v>0.12</v>
      </c>
      <c r="AG37" s="21">
        <v>0.3</v>
      </c>
      <c r="AH37" s="21">
        <v>0.15</v>
      </c>
      <c r="AI37" s="21"/>
      <c r="AJ37" s="21"/>
      <c r="AK37" s="21">
        <v>0.09</v>
      </c>
      <c r="AL37" s="21">
        <v>0.22</v>
      </c>
      <c r="AM37" s="21">
        <v>0.04</v>
      </c>
      <c r="AN37" s="21">
        <v>0.08</v>
      </c>
      <c r="AO37" s="2">
        <f t="shared" si="0"/>
        <v>2</v>
      </c>
    </row>
    <row r="38" spans="26:41" ht="15" customHeight="1">
      <c r="Z38" s="13">
        <v>7</v>
      </c>
      <c r="AA38" s="13" t="s">
        <v>8</v>
      </c>
      <c r="AB38" s="19">
        <v>0.43</v>
      </c>
      <c r="AC38" s="19">
        <v>0.33</v>
      </c>
      <c r="AD38" s="19">
        <v>0.23</v>
      </c>
      <c r="AE38" s="19">
        <v>0.01</v>
      </c>
      <c r="AF38" s="21">
        <v>0.11</v>
      </c>
      <c r="AG38" s="21">
        <v>0.28000000000000003</v>
      </c>
      <c r="AH38" s="21">
        <v>0.32</v>
      </c>
      <c r="AI38" s="21"/>
      <c r="AJ38" s="21"/>
      <c r="AK38" s="21">
        <v>0.16</v>
      </c>
      <c r="AL38" s="21">
        <v>0.09</v>
      </c>
      <c r="AM38" s="21"/>
      <c r="AN38" s="21">
        <v>0.04</v>
      </c>
      <c r="AO38" s="2">
        <f t="shared" si="0"/>
        <v>2</v>
      </c>
    </row>
    <row r="39" spans="26:41" ht="15" customHeight="1">
      <c r="Z39" s="13">
        <v>8</v>
      </c>
      <c r="AA39" s="13" t="s">
        <v>13</v>
      </c>
      <c r="AB39" s="19">
        <v>0.15</v>
      </c>
      <c r="AC39" s="19">
        <v>0.34</v>
      </c>
      <c r="AD39" s="19">
        <v>0.31</v>
      </c>
      <c r="AE39" s="19">
        <v>0.2</v>
      </c>
      <c r="AF39" s="21">
        <v>0.11</v>
      </c>
      <c r="AG39" s="21">
        <v>0.41</v>
      </c>
      <c r="AH39" s="21">
        <v>0.15</v>
      </c>
      <c r="AI39" s="21"/>
      <c r="AJ39" s="21"/>
      <c r="AK39" s="21">
        <v>0.06</v>
      </c>
      <c r="AL39" s="21">
        <v>0.2</v>
      </c>
      <c r="AM39" s="21"/>
      <c r="AN39" s="21">
        <v>7.0000000000000007E-2</v>
      </c>
      <c r="AO39" s="2">
        <f t="shared" si="0"/>
        <v>2</v>
      </c>
    </row>
    <row r="40" spans="26:41" ht="15" customHeight="1">
      <c r="Z40" s="13">
        <v>9</v>
      </c>
      <c r="AA40" s="13" t="s">
        <v>25</v>
      </c>
      <c r="AB40" s="19">
        <v>0.18</v>
      </c>
      <c r="AC40" s="19">
        <v>0.3</v>
      </c>
      <c r="AD40" s="19">
        <v>0.32</v>
      </c>
      <c r="AE40" s="19">
        <v>0.2</v>
      </c>
      <c r="AF40" s="21"/>
      <c r="AG40" s="21">
        <v>0.22</v>
      </c>
      <c r="AH40" s="21">
        <v>0.15</v>
      </c>
      <c r="AI40" s="21">
        <v>0.25</v>
      </c>
      <c r="AJ40" s="21"/>
      <c r="AK40" s="21">
        <v>0.11</v>
      </c>
      <c r="AL40" s="21">
        <v>0.17</v>
      </c>
      <c r="AM40" s="21"/>
      <c r="AN40" s="21">
        <v>0.1</v>
      </c>
      <c r="AO40" s="2">
        <f t="shared" si="0"/>
        <v>2</v>
      </c>
    </row>
    <row r="41" spans="26:41" ht="15" customHeight="1">
      <c r="Z41" s="13">
        <v>10</v>
      </c>
      <c r="AA41" s="13" t="s">
        <v>11</v>
      </c>
      <c r="AB41" s="19">
        <v>0.3</v>
      </c>
      <c r="AC41" s="19">
        <v>0.39</v>
      </c>
      <c r="AD41" s="19">
        <v>0.25</v>
      </c>
      <c r="AE41" s="19">
        <v>0.06</v>
      </c>
      <c r="AF41" s="21">
        <v>0.06</v>
      </c>
      <c r="AG41" s="21">
        <v>0.39</v>
      </c>
      <c r="AH41" s="21">
        <v>0.2</v>
      </c>
      <c r="AI41" s="21"/>
      <c r="AJ41" s="21"/>
      <c r="AK41" s="21">
        <v>0.1</v>
      </c>
      <c r="AL41" s="21">
        <v>0.13</v>
      </c>
      <c r="AM41" s="21"/>
      <c r="AN41" s="21">
        <v>0.12</v>
      </c>
      <c r="AO41" s="2">
        <f t="shared" si="0"/>
        <v>2.0000000000000004</v>
      </c>
    </row>
    <row r="42" spans="26:41" ht="15" customHeight="1">
      <c r="Z42" s="13">
        <v>11</v>
      </c>
      <c r="AA42" s="13" t="s">
        <v>21</v>
      </c>
      <c r="AB42" s="19">
        <v>0.21</v>
      </c>
      <c r="AC42" s="19">
        <v>0.33</v>
      </c>
      <c r="AD42" s="19">
        <v>0.24</v>
      </c>
      <c r="AE42" s="19">
        <v>0.22</v>
      </c>
      <c r="AF42" s="21">
        <v>0.03</v>
      </c>
      <c r="AG42" s="21">
        <v>0.28999999999999998</v>
      </c>
      <c r="AH42" s="21">
        <v>0.26</v>
      </c>
      <c r="AI42" s="21"/>
      <c r="AJ42" s="21"/>
      <c r="AK42" s="21">
        <v>7.0000000000000007E-2</v>
      </c>
      <c r="AL42" s="21">
        <v>0.25</v>
      </c>
      <c r="AM42" s="21"/>
      <c r="AN42" s="21">
        <v>0.1</v>
      </c>
      <c r="AO42" s="2">
        <f t="shared" si="0"/>
        <v>2</v>
      </c>
    </row>
    <row r="43" spans="26:41" ht="15" customHeight="1">
      <c r="Z43" s="13">
        <v>12</v>
      </c>
      <c r="AA43" s="13" t="s">
        <v>14</v>
      </c>
      <c r="AB43" s="19">
        <v>0.5</v>
      </c>
      <c r="AC43" s="19">
        <v>0.31</v>
      </c>
      <c r="AD43" s="19">
        <v>0.17</v>
      </c>
      <c r="AE43" s="19">
        <v>0.02</v>
      </c>
      <c r="AF43" s="21"/>
      <c r="AG43" s="21">
        <v>0.28000000000000003</v>
      </c>
      <c r="AH43" s="21">
        <v>0.28000000000000003</v>
      </c>
      <c r="AI43" s="21"/>
      <c r="AJ43" s="21"/>
      <c r="AK43" s="21">
        <v>0.01</v>
      </c>
      <c r="AL43" s="21">
        <v>0.32</v>
      </c>
      <c r="AM43" s="21"/>
      <c r="AN43" s="21">
        <v>0.11</v>
      </c>
      <c r="AO43" s="2">
        <f t="shared" si="0"/>
        <v>2</v>
      </c>
    </row>
    <row r="44" spans="26:41" ht="15" customHeight="1">
      <c r="Z44" s="13">
        <v>13</v>
      </c>
      <c r="AA44" s="13" t="s">
        <v>19</v>
      </c>
      <c r="AB44" s="19">
        <v>0.33</v>
      </c>
      <c r="AC44" s="19">
        <v>0.2</v>
      </c>
      <c r="AD44" s="19">
        <v>0.28000000000000003</v>
      </c>
      <c r="AE44" s="19">
        <v>0.19</v>
      </c>
      <c r="AF44" s="21">
        <v>0.1</v>
      </c>
      <c r="AG44" s="21">
        <v>0.2</v>
      </c>
      <c r="AH44" s="21">
        <v>0.12</v>
      </c>
      <c r="AI44" s="21">
        <v>0.15</v>
      </c>
      <c r="AJ44" s="21">
        <v>0.02</v>
      </c>
      <c r="AK44" s="21">
        <v>0.05</v>
      </c>
      <c r="AL44" s="21">
        <v>0.17</v>
      </c>
      <c r="AM44" s="21"/>
      <c r="AN44" s="21">
        <v>0.19</v>
      </c>
      <c r="AO44" s="2">
        <f t="shared" si="0"/>
        <v>1.9999999999999998</v>
      </c>
    </row>
    <row r="45" spans="26:41" ht="15" customHeight="1">
      <c r="Z45" s="13">
        <v>14</v>
      </c>
      <c r="AA45" s="13" t="s">
        <v>15</v>
      </c>
      <c r="AB45" s="19">
        <v>0.26</v>
      </c>
      <c r="AC45" s="19">
        <v>0.27</v>
      </c>
      <c r="AD45" s="19">
        <v>0.19</v>
      </c>
      <c r="AE45" s="19">
        <v>0.28000000000000003</v>
      </c>
      <c r="AF45" s="21">
        <v>0.4</v>
      </c>
      <c r="AG45" s="21"/>
      <c r="AH45" s="21">
        <v>0.27</v>
      </c>
      <c r="AI45" s="21"/>
      <c r="AJ45" s="21"/>
      <c r="AK45" s="21">
        <v>0.14000000000000001</v>
      </c>
      <c r="AL45" s="21">
        <v>0.13</v>
      </c>
      <c r="AM45" s="21"/>
      <c r="AN45" s="21">
        <v>0.06</v>
      </c>
      <c r="AO45" s="2">
        <f t="shared" si="0"/>
        <v>2</v>
      </c>
    </row>
    <row r="46" spans="26:41" ht="15" customHeight="1">
      <c r="Z46" s="13">
        <v>15</v>
      </c>
      <c r="AA46" s="13" t="s">
        <v>23</v>
      </c>
      <c r="AB46" s="19">
        <v>0.16</v>
      </c>
      <c r="AC46" s="19">
        <v>0.25</v>
      </c>
      <c r="AD46" s="19">
        <v>0.31</v>
      </c>
      <c r="AE46" s="19">
        <v>0.28000000000000003</v>
      </c>
      <c r="AF46" s="21">
        <v>0.1</v>
      </c>
      <c r="AG46" s="21">
        <v>0.24</v>
      </c>
      <c r="AH46" s="21">
        <v>0.36</v>
      </c>
      <c r="AI46" s="21"/>
      <c r="AJ46" s="21"/>
      <c r="AK46" s="21">
        <v>0.06</v>
      </c>
      <c r="AL46" s="21">
        <v>0.18</v>
      </c>
      <c r="AM46" s="21"/>
      <c r="AN46" s="21">
        <v>0.06</v>
      </c>
      <c r="AO46" s="2">
        <f t="shared" si="0"/>
        <v>2</v>
      </c>
    </row>
    <row r="47" spans="26:41" ht="15" customHeight="1">
      <c r="Z47" s="13">
        <v>16</v>
      </c>
      <c r="AA47" s="13" t="s">
        <v>9</v>
      </c>
      <c r="AB47" s="19">
        <v>0.44</v>
      </c>
      <c r="AC47" s="19">
        <v>0.26</v>
      </c>
      <c r="AD47" s="19">
        <v>0.25</v>
      </c>
      <c r="AE47" s="19">
        <v>0.05</v>
      </c>
      <c r="AF47" s="21">
        <v>0.04</v>
      </c>
      <c r="AG47" s="21">
        <v>0.28000000000000003</v>
      </c>
      <c r="AH47" s="21">
        <v>0.18</v>
      </c>
      <c r="AI47" s="21">
        <v>0.1</v>
      </c>
      <c r="AJ47" s="21">
        <v>0.08</v>
      </c>
      <c r="AK47" s="21">
        <v>0.06</v>
      </c>
      <c r="AL47" s="21"/>
      <c r="AM47" s="21">
        <v>0.06</v>
      </c>
      <c r="AN47" s="21">
        <v>0.2</v>
      </c>
      <c r="AO47" s="2">
        <f t="shared" si="0"/>
        <v>2.0000000000000004</v>
      </c>
    </row>
    <row r="48" spans="26:41" ht="15" customHeight="1">
      <c r="Z48" s="13">
        <v>17</v>
      </c>
      <c r="AA48" s="13" t="s">
        <v>24</v>
      </c>
      <c r="AB48" s="19">
        <v>0.36</v>
      </c>
      <c r="AC48" s="19">
        <v>0.17</v>
      </c>
      <c r="AD48" s="19">
        <v>0.22</v>
      </c>
      <c r="AE48" s="19">
        <v>0.25</v>
      </c>
      <c r="AF48" s="21"/>
      <c r="AG48" s="21">
        <v>0.19</v>
      </c>
      <c r="AH48" s="21">
        <v>0.46</v>
      </c>
      <c r="AI48" s="21"/>
      <c r="AJ48" s="21"/>
      <c r="AK48" s="21">
        <v>0.2</v>
      </c>
      <c r="AL48" s="21">
        <v>0.13</v>
      </c>
      <c r="AM48" s="21"/>
      <c r="AN48" s="21">
        <v>0.02</v>
      </c>
      <c r="AO48" s="2">
        <f t="shared" si="0"/>
        <v>2</v>
      </c>
    </row>
    <row r="52" spans="27:40" ht="15" customHeight="1">
      <c r="AB52" s="39" t="s">
        <v>56</v>
      </c>
      <c r="AC52" s="40"/>
      <c r="AD52" s="40"/>
      <c r="AE52" s="41"/>
      <c r="AF52" s="42" t="s">
        <v>57</v>
      </c>
      <c r="AG52" s="43"/>
      <c r="AH52" s="43"/>
      <c r="AI52" s="43"/>
      <c r="AJ52" s="43"/>
      <c r="AK52" s="43"/>
      <c r="AL52" s="43"/>
      <c r="AM52" s="43"/>
      <c r="AN52" s="44"/>
    </row>
    <row r="53" spans="27:40" ht="15" customHeight="1">
      <c r="AA53" s="13" t="s">
        <v>0</v>
      </c>
      <c r="AB53" s="18" t="s">
        <v>48</v>
      </c>
      <c r="AC53" s="18" t="s">
        <v>49</v>
      </c>
      <c r="AD53" s="18" t="s">
        <v>50</v>
      </c>
      <c r="AE53" s="18" t="s">
        <v>58</v>
      </c>
      <c r="AF53" s="20" t="s">
        <v>59</v>
      </c>
      <c r="AG53" s="20" t="s">
        <v>51</v>
      </c>
      <c r="AH53" s="20" t="s">
        <v>33</v>
      </c>
      <c r="AI53" s="20" t="s">
        <v>60</v>
      </c>
      <c r="AJ53" s="20" t="s">
        <v>52</v>
      </c>
      <c r="AK53" s="20" t="s">
        <v>53</v>
      </c>
      <c r="AL53" s="20" t="s">
        <v>31</v>
      </c>
      <c r="AM53" s="20" t="s">
        <v>54</v>
      </c>
      <c r="AN53" s="20" t="s">
        <v>55</v>
      </c>
    </row>
    <row r="54" spans="27:40" ht="15" customHeight="1">
      <c r="AA54" s="16"/>
      <c r="AB54" s="26"/>
      <c r="AC54" s="26"/>
      <c r="AD54" s="26"/>
      <c r="AE54" s="26"/>
      <c r="AF54" s="26"/>
      <c r="AG54" s="26"/>
      <c r="AH54" s="26"/>
      <c r="AI54" s="26"/>
      <c r="AJ54" s="26"/>
      <c r="AK54" s="26"/>
      <c r="AL54" s="26"/>
      <c r="AM54" s="26"/>
      <c r="AN54" s="26"/>
    </row>
  </sheetData>
  <sheetProtection password="CF6E" sheet="1" objects="1" scenarios="1" selectLockedCells="1" selectUnlockedCells="1"/>
  <mergeCells count="5">
    <mergeCell ref="B2:D2"/>
    <mergeCell ref="AB30:AE30"/>
    <mergeCell ref="AF30:AN30"/>
    <mergeCell ref="AB52:AE52"/>
    <mergeCell ref="AF52:AN52"/>
  </mergeCells>
  <pageMargins left="0.7" right="0.7" top="0.75" bottom="0.75" header="0.3" footer="0.3"/>
  <pageSetup orientation="portrait" r:id="rId1"/>
  <drawing r:id="rId2"/>
  <legacyDrawing r:id="rId3"/>
  <picture r:id="rId4"/>
</worksheet>
</file>

<file path=xl/worksheets/sheet3.xml><?xml version="1.0" encoding="utf-8"?>
<worksheet xmlns="http://schemas.openxmlformats.org/spreadsheetml/2006/main" xmlns:r="http://schemas.openxmlformats.org/officeDocument/2006/relationships">
  <dimension ref="A1:AO208"/>
  <sheetViews>
    <sheetView showGridLines="0" zoomScale="90" zoomScaleNormal="90" workbookViewId="0"/>
  </sheetViews>
  <sheetFormatPr defaultColWidth="0" defaultRowHeight="15" zeroHeight="1"/>
  <cols>
    <col min="1" max="21" width="9.140625" customWidth="1"/>
    <col min="22" max="24" width="9.140625" hidden="1" customWidth="1"/>
    <col min="25" max="26" width="10.85546875" hidden="1" customWidth="1"/>
    <col min="27" max="34" width="9.140625" hidden="1" customWidth="1"/>
    <col min="35" max="35" width="11.140625" hidden="1" customWidth="1"/>
    <col min="36" max="16384" width="9.140625" hidden="1"/>
  </cols>
  <sheetData>
    <row r="1" spans="2:41">
      <c r="Y1" s="8" t="s">
        <v>0</v>
      </c>
      <c r="Z1" s="8">
        <v>2000</v>
      </c>
      <c r="AA1" s="8">
        <v>2002</v>
      </c>
      <c r="AB1" s="8">
        <v>2004</v>
      </c>
      <c r="AC1" s="8">
        <v>2006</v>
      </c>
      <c r="AD1" s="8">
        <v>2008</v>
      </c>
      <c r="AE1" s="8">
        <v>2010</v>
      </c>
      <c r="AI1" s="8" t="s">
        <v>0</v>
      </c>
      <c r="AJ1" s="8">
        <v>2000</v>
      </c>
      <c r="AK1" s="8">
        <v>2002</v>
      </c>
      <c r="AL1" s="8">
        <v>2004</v>
      </c>
      <c r="AM1" s="8">
        <v>2006</v>
      </c>
      <c r="AN1" s="8">
        <v>2008</v>
      </c>
      <c r="AO1" s="8">
        <v>2010</v>
      </c>
    </row>
    <row r="2" spans="2:41" ht="18.75">
      <c r="M2" s="36" t="s">
        <v>28</v>
      </c>
      <c r="N2" s="37"/>
      <c r="O2" s="38"/>
      <c r="Y2" t="s">
        <v>10</v>
      </c>
      <c r="Z2">
        <v>10</v>
      </c>
      <c r="AA2" s="7">
        <v>2</v>
      </c>
      <c r="AB2" s="7">
        <v>2</v>
      </c>
      <c r="AC2" s="7">
        <v>1</v>
      </c>
      <c r="AD2" s="7">
        <v>1</v>
      </c>
      <c r="AE2" s="7">
        <v>1</v>
      </c>
      <c r="AI2" t="s">
        <v>10</v>
      </c>
      <c r="AJ2">
        <v>10</v>
      </c>
      <c r="AK2" s="7">
        <v>2</v>
      </c>
      <c r="AL2" s="7">
        <v>2</v>
      </c>
      <c r="AM2" s="7">
        <v>1</v>
      </c>
      <c r="AN2" s="7">
        <v>1</v>
      </c>
      <c r="AO2" s="7">
        <v>1</v>
      </c>
    </row>
    <row r="3" spans="2:41">
      <c r="Y3" t="s">
        <v>16</v>
      </c>
      <c r="Z3">
        <v>7</v>
      </c>
      <c r="AA3" s="7">
        <v>7</v>
      </c>
      <c r="AB3" s="7">
        <v>8</v>
      </c>
      <c r="AC3" s="7">
        <v>10</v>
      </c>
      <c r="AD3" s="7">
        <v>7</v>
      </c>
      <c r="AE3" s="7">
        <v>7</v>
      </c>
      <c r="AI3" t="s">
        <v>16</v>
      </c>
      <c r="AJ3">
        <v>7</v>
      </c>
      <c r="AK3" s="7">
        <v>7</v>
      </c>
      <c r="AL3" s="7">
        <v>8</v>
      </c>
      <c r="AM3" s="7">
        <v>10</v>
      </c>
      <c r="AN3" s="7">
        <v>7</v>
      </c>
      <c r="AO3" s="7">
        <v>7</v>
      </c>
    </row>
    <row r="4" spans="2:41" ht="18.75">
      <c r="B4" s="36" t="s">
        <v>27</v>
      </c>
      <c r="C4" s="37"/>
      <c r="D4" s="38"/>
      <c r="Y4" t="s">
        <v>18</v>
      </c>
      <c r="Z4">
        <v>8</v>
      </c>
      <c r="AA4" s="7">
        <v>11</v>
      </c>
      <c r="AB4" s="7">
        <v>7</v>
      </c>
      <c r="AC4" s="7">
        <v>13</v>
      </c>
      <c r="AD4" s="7">
        <v>11</v>
      </c>
      <c r="AE4" s="7">
        <v>11</v>
      </c>
      <c r="AI4" t="s">
        <v>18</v>
      </c>
      <c r="AJ4">
        <v>8</v>
      </c>
      <c r="AK4" s="7">
        <v>11</v>
      </c>
      <c r="AL4" s="7">
        <v>7</v>
      </c>
      <c r="AM4" s="7">
        <v>13</v>
      </c>
      <c r="AN4" s="7">
        <v>11</v>
      </c>
      <c r="AO4" s="7">
        <v>11</v>
      </c>
    </row>
    <row r="5" spans="2:41">
      <c r="Y5" t="s">
        <v>17</v>
      </c>
      <c r="Z5">
        <v>9</v>
      </c>
      <c r="AA5" s="7">
        <v>12</v>
      </c>
      <c r="AB5" s="7">
        <v>12</v>
      </c>
      <c r="AC5" s="7">
        <v>15</v>
      </c>
      <c r="AD5" s="7">
        <v>16</v>
      </c>
      <c r="AE5" s="7">
        <v>16</v>
      </c>
      <c r="AI5" t="s">
        <v>17</v>
      </c>
      <c r="AJ5">
        <v>9</v>
      </c>
      <c r="AK5" s="7">
        <v>12</v>
      </c>
      <c r="AL5" s="7">
        <v>12</v>
      </c>
      <c r="AM5" s="7">
        <v>15</v>
      </c>
      <c r="AN5" s="7">
        <v>16</v>
      </c>
      <c r="AO5" s="7">
        <v>16</v>
      </c>
    </row>
    <row r="6" spans="2:41">
      <c r="Y6" t="s">
        <v>22</v>
      </c>
      <c r="Z6">
        <v>5</v>
      </c>
      <c r="AA6" s="7">
        <v>9</v>
      </c>
      <c r="AB6" s="7">
        <v>11</v>
      </c>
      <c r="AC6" s="7">
        <v>9</v>
      </c>
      <c r="AD6" s="7">
        <v>8</v>
      </c>
      <c r="AE6" s="7">
        <v>8</v>
      </c>
      <c r="AI6" t="s">
        <v>22</v>
      </c>
      <c r="AJ6">
        <v>5</v>
      </c>
      <c r="AK6" s="7">
        <v>9</v>
      </c>
      <c r="AL6" s="7">
        <v>11</v>
      </c>
      <c r="AM6" s="7">
        <v>9</v>
      </c>
      <c r="AN6" s="7">
        <v>8</v>
      </c>
      <c r="AO6" s="7">
        <v>8</v>
      </c>
    </row>
    <row r="7" spans="2:41">
      <c r="Y7" t="s">
        <v>20</v>
      </c>
      <c r="Z7">
        <v>18</v>
      </c>
      <c r="AA7" s="7">
        <v>13</v>
      </c>
      <c r="AB7" s="7">
        <v>17</v>
      </c>
      <c r="AC7" s="7">
        <v>8</v>
      </c>
      <c r="AD7" s="7">
        <v>10</v>
      </c>
      <c r="AE7" s="7">
        <v>10</v>
      </c>
      <c r="AI7" t="s">
        <v>20</v>
      </c>
      <c r="AJ7">
        <v>18</v>
      </c>
      <c r="AK7" s="7">
        <v>13</v>
      </c>
      <c r="AL7" s="7">
        <v>17</v>
      </c>
      <c r="AM7" s="7">
        <v>8</v>
      </c>
      <c r="AN7" s="7">
        <v>10</v>
      </c>
      <c r="AO7" s="7">
        <v>10</v>
      </c>
    </row>
    <row r="8" spans="2:41">
      <c r="Y8" t="s">
        <v>8</v>
      </c>
      <c r="Z8">
        <v>3</v>
      </c>
      <c r="AA8" s="7">
        <v>3</v>
      </c>
      <c r="AB8" s="7">
        <v>5</v>
      </c>
      <c r="AC8" s="7">
        <v>4</v>
      </c>
      <c r="AD8" s="7">
        <v>2</v>
      </c>
      <c r="AE8" s="7">
        <v>2</v>
      </c>
      <c r="AI8" t="s">
        <v>8</v>
      </c>
      <c r="AJ8">
        <v>3</v>
      </c>
      <c r="AK8" s="7">
        <v>3</v>
      </c>
      <c r="AL8" s="7">
        <v>5</v>
      </c>
      <c r="AM8" s="7">
        <v>4</v>
      </c>
      <c r="AN8" s="7">
        <v>2</v>
      </c>
      <c r="AO8" s="7">
        <v>2</v>
      </c>
    </row>
    <row r="9" spans="2:41">
      <c r="Y9" t="s">
        <v>13</v>
      </c>
      <c r="Z9">
        <v>2</v>
      </c>
      <c r="AA9" s="7">
        <v>1</v>
      </c>
      <c r="AB9" s="7">
        <v>1</v>
      </c>
      <c r="AC9" s="7">
        <v>3</v>
      </c>
      <c r="AD9" s="7">
        <v>3</v>
      </c>
      <c r="AE9" s="7">
        <v>3</v>
      </c>
      <c r="AI9" t="s">
        <v>13</v>
      </c>
      <c r="AJ9">
        <v>2</v>
      </c>
      <c r="AK9" s="7">
        <v>1</v>
      </c>
      <c r="AL9" s="7">
        <v>1</v>
      </c>
      <c r="AM9" s="7">
        <v>3</v>
      </c>
      <c r="AN9" s="7">
        <v>3</v>
      </c>
      <c r="AO9" s="7">
        <v>3</v>
      </c>
    </row>
    <row r="10" spans="2:41">
      <c r="Y10" t="s">
        <v>25</v>
      </c>
      <c r="Z10">
        <v>17</v>
      </c>
      <c r="AA10" s="7">
        <v>21</v>
      </c>
      <c r="AB10" s="7">
        <v>19</v>
      </c>
      <c r="AC10" s="7">
        <v>20</v>
      </c>
      <c r="AD10" s="7">
        <v>21</v>
      </c>
      <c r="AE10" s="7">
        <v>21</v>
      </c>
      <c r="AI10" t="s">
        <v>25</v>
      </c>
      <c r="AJ10">
        <v>17</v>
      </c>
      <c r="AK10" s="7">
        <v>21</v>
      </c>
      <c r="AL10" s="7">
        <v>19</v>
      </c>
      <c r="AM10" s="7">
        <v>20</v>
      </c>
      <c r="AN10" s="7">
        <v>21</v>
      </c>
      <c r="AO10" s="7">
        <v>21</v>
      </c>
    </row>
    <row r="11" spans="2:41">
      <c r="Y11" t="s">
        <v>11</v>
      </c>
      <c r="Z11">
        <v>4</v>
      </c>
      <c r="AA11" s="7">
        <v>6</v>
      </c>
      <c r="AB11" s="7">
        <v>9</v>
      </c>
      <c r="AC11" s="7">
        <v>7</v>
      </c>
      <c r="AD11" s="7">
        <v>9</v>
      </c>
      <c r="AE11" s="7">
        <v>9</v>
      </c>
      <c r="AI11" t="s">
        <v>11</v>
      </c>
      <c r="AJ11">
        <v>4</v>
      </c>
      <c r="AK11" s="7">
        <v>6</v>
      </c>
      <c r="AL11" s="7">
        <v>9</v>
      </c>
      <c r="AM11" s="7">
        <v>7</v>
      </c>
      <c r="AN11" s="7">
        <v>9</v>
      </c>
      <c r="AO11" s="7">
        <v>9</v>
      </c>
    </row>
    <row r="12" spans="2:41">
      <c r="Y12" t="s">
        <v>21</v>
      </c>
      <c r="Z12">
        <v>6</v>
      </c>
      <c r="AA12" s="7">
        <v>8</v>
      </c>
      <c r="AB12" s="7">
        <v>6</v>
      </c>
      <c r="AC12" s="7">
        <v>5</v>
      </c>
      <c r="AD12" s="7">
        <v>5</v>
      </c>
      <c r="AE12" s="7">
        <v>5</v>
      </c>
      <c r="AI12" t="s">
        <v>21</v>
      </c>
      <c r="AJ12">
        <v>6</v>
      </c>
      <c r="AK12" s="7">
        <v>8</v>
      </c>
      <c r="AL12" s="7">
        <v>6</v>
      </c>
      <c r="AM12" s="7">
        <v>5</v>
      </c>
      <c r="AN12" s="7">
        <v>5</v>
      </c>
      <c r="AO12" s="7">
        <v>5</v>
      </c>
    </row>
    <row r="13" spans="2:41">
      <c r="Y13" t="s">
        <v>14</v>
      </c>
      <c r="Z13">
        <v>11</v>
      </c>
      <c r="AA13" s="7">
        <v>4</v>
      </c>
      <c r="AB13" s="7">
        <v>4</v>
      </c>
      <c r="AC13" s="7">
        <v>6</v>
      </c>
      <c r="AD13" s="7">
        <v>6</v>
      </c>
      <c r="AE13" s="7">
        <v>6</v>
      </c>
      <c r="AI13" t="s">
        <v>14</v>
      </c>
      <c r="AJ13">
        <v>11</v>
      </c>
      <c r="AK13" s="7">
        <v>4</v>
      </c>
      <c r="AL13" s="7">
        <v>4</v>
      </c>
      <c r="AM13" s="7">
        <v>6</v>
      </c>
      <c r="AN13" s="7">
        <v>6</v>
      </c>
      <c r="AO13" s="7">
        <v>6</v>
      </c>
    </row>
    <row r="14" spans="2:41">
      <c r="Y14" t="s">
        <v>19</v>
      </c>
      <c r="Z14">
        <v>13</v>
      </c>
      <c r="AA14" s="7">
        <v>15</v>
      </c>
      <c r="AB14" s="7">
        <v>13</v>
      </c>
      <c r="AC14" s="7">
        <v>14</v>
      </c>
      <c r="AD14" s="7">
        <v>13</v>
      </c>
      <c r="AE14" s="7">
        <v>13</v>
      </c>
      <c r="AI14" t="s">
        <v>19</v>
      </c>
      <c r="AJ14">
        <v>13</v>
      </c>
      <c r="AK14" s="7">
        <v>15</v>
      </c>
      <c r="AL14" s="7">
        <v>13</v>
      </c>
      <c r="AM14" s="7">
        <v>14</v>
      </c>
      <c r="AN14" s="7">
        <v>13</v>
      </c>
      <c r="AO14" s="7">
        <v>13</v>
      </c>
    </row>
    <row r="15" spans="2:41">
      <c r="Y15" t="s">
        <v>15</v>
      </c>
      <c r="Z15">
        <v>16</v>
      </c>
      <c r="AA15" s="7">
        <v>10</v>
      </c>
      <c r="AB15" s="7">
        <v>10</v>
      </c>
      <c r="AC15" s="7">
        <v>11</v>
      </c>
      <c r="AD15" s="7">
        <v>12</v>
      </c>
      <c r="AE15" s="7">
        <v>12</v>
      </c>
      <c r="AI15" t="s">
        <v>15</v>
      </c>
      <c r="AJ15">
        <v>16</v>
      </c>
      <c r="AK15" s="7">
        <v>10</v>
      </c>
      <c r="AL15" s="7">
        <v>10</v>
      </c>
      <c r="AM15" s="7">
        <v>11</v>
      </c>
      <c r="AN15" s="7">
        <v>12</v>
      </c>
      <c r="AO15" s="7">
        <v>12</v>
      </c>
    </row>
    <row r="16" spans="2:41">
      <c r="Y16" t="s">
        <v>23</v>
      </c>
      <c r="Z16">
        <v>12</v>
      </c>
      <c r="AA16" s="7">
        <v>16</v>
      </c>
      <c r="AB16" s="7">
        <v>14</v>
      </c>
      <c r="AC16" s="7">
        <v>12</v>
      </c>
      <c r="AD16" s="7">
        <v>14</v>
      </c>
      <c r="AE16" s="7">
        <v>14</v>
      </c>
      <c r="AI16" t="s">
        <v>23</v>
      </c>
      <c r="AJ16">
        <v>12</v>
      </c>
      <c r="AK16" s="7">
        <v>16</v>
      </c>
      <c r="AL16" s="7">
        <v>14</v>
      </c>
      <c r="AM16" s="7">
        <v>12</v>
      </c>
      <c r="AN16" s="7">
        <v>14</v>
      </c>
      <c r="AO16" s="7">
        <v>14</v>
      </c>
    </row>
    <row r="17" spans="25:41">
      <c r="Y17" t="s">
        <v>9</v>
      </c>
      <c r="Z17">
        <v>1</v>
      </c>
      <c r="AA17" s="7">
        <v>5</v>
      </c>
      <c r="AB17" s="7">
        <v>3</v>
      </c>
      <c r="AC17" s="7">
        <v>2</v>
      </c>
      <c r="AD17" s="7">
        <v>4</v>
      </c>
      <c r="AE17" s="7">
        <v>4</v>
      </c>
      <c r="AI17" t="s">
        <v>9</v>
      </c>
      <c r="AJ17">
        <v>1</v>
      </c>
      <c r="AK17" s="7">
        <v>5</v>
      </c>
      <c r="AL17" s="7">
        <v>3</v>
      </c>
      <c r="AM17" s="7">
        <v>2</v>
      </c>
      <c r="AN17" s="7">
        <v>4</v>
      </c>
      <c r="AO17" s="7">
        <v>4</v>
      </c>
    </row>
    <row r="18" spans="25:41">
      <c r="Y18" t="s">
        <v>24</v>
      </c>
      <c r="Z18">
        <v>19</v>
      </c>
      <c r="AA18" s="7">
        <v>14</v>
      </c>
      <c r="AB18" s="7">
        <v>22</v>
      </c>
      <c r="AC18" s="7">
        <v>19</v>
      </c>
      <c r="AD18" s="7">
        <v>24</v>
      </c>
      <c r="AE18" s="7">
        <v>24</v>
      </c>
      <c r="AI18" t="s">
        <v>24</v>
      </c>
      <c r="AJ18">
        <v>19</v>
      </c>
      <c r="AK18" s="7">
        <v>14</v>
      </c>
      <c r="AL18" s="7">
        <v>22</v>
      </c>
      <c r="AM18" s="7">
        <v>19</v>
      </c>
      <c r="AN18" s="7">
        <v>24</v>
      </c>
      <c r="AO18" s="7">
        <v>24</v>
      </c>
    </row>
    <row r="19" spans="25:41"/>
    <row r="20" spans="25:41">
      <c r="Y20" s="35">
        <v>16</v>
      </c>
      <c r="AI20" s="35">
        <v>16</v>
      </c>
      <c r="AJ20" s="35">
        <v>15</v>
      </c>
    </row>
    <row r="21" spans="25:41"/>
    <row r="22" spans="25:41"/>
    <row r="23" spans="25:41">
      <c r="Y23" s="5" t="s">
        <v>0</v>
      </c>
      <c r="Z23" s="8">
        <v>2000</v>
      </c>
      <c r="AA23" s="8">
        <v>2002</v>
      </c>
      <c r="AB23" s="8">
        <v>2004</v>
      </c>
      <c r="AC23" s="8">
        <v>2006</v>
      </c>
      <c r="AD23" s="8">
        <v>2008</v>
      </c>
      <c r="AE23" s="8">
        <v>2010</v>
      </c>
      <c r="AI23" s="5"/>
      <c r="AJ23" s="8">
        <v>2000</v>
      </c>
      <c r="AK23" s="8">
        <v>2002</v>
      </c>
      <c r="AL23" s="8">
        <v>2004</v>
      </c>
      <c r="AM23" s="8">
        <v>2006</v>
      </c>
      <c r="AN23" s="8">
        <v>2008</v>
      </c>
      <c r="AO23" s="8">
        <v>2010</v>
      </c>
    </row>
    <row r="24" spans="25:41">
      <c r="Y24" s="27" t="str">
        <f>IF($Y$20=1,"Booth",IF($Y$20=2,"Columbia",IF($Y$20=3,"Cornell",IF($Y$20=4,"Darden",IF($Y$20=5,"Fuqua",IF($Y$20=6,"Haas",IF($Y$20=7,"HBS",IF($Y$20=8,"Kellogg",IF($Y$20=9,"McCombs",IF($Y$20=10,"MIT",IF($Y$20=11,"Ross",IF($Y$20=12,"Stanford",IF($Y$20=13,"Stern",IF($Y$20=14,"Tuck",IF($Y$20=15,"UCLA",IF($Y$20=16,"Wharton",IF($Y$20=17,"Yale",0)))))))))))))))))</f>
        <v>Wharton</v>
      </c>
      <c r="Z24" s="28">
        <f>VLOOKUP($Y24,$Y$2:$AF$18,2,FALSE)</f>
        <v>1</v>
      </c>
      <c r="AA24" s="34">
        <f>VLOOKUP($Y24,$Y$2:$AF$18,3,FALSE)</f>
        <v>5</v>
      </c>
      <c r="AB24" s="34">
        <f>VLOOKUP($Y24,$Y$2:$AF$18,4,FALSE)</f>
        <v>3</v>
      </c>
      <c r="AC24" s="28">
        <f>VLOOKUP($Y24,$Y$2:$AF$18,5,FALSE)</f>
        <v>2</v>
      </c>
      <c r="AD24" s="28">
        <f>VLOOKUP($Y24,$Y$2:$AF$18,6,FALSE)</f>
        <v>4</v>
      </c>
      <c r="AE24" s="28">
        <f>VLOOKUP($Y24,$Y$2:$AF$18,7,FALSE)</f>
        <v>4</v>
      </c>
      <c r="AI24" s="27" t="str">
        <f>IF($AI$20=1,"Booth",IF($AI$20=2,"Columbia",IF($AI$20=3,"Cornell",IF($AI$20=4,"Darden",IF($AI$20=5,"Fuqua",IF($AI$20=6,"Haas",IF($AI$20=7,"HBS",IF($AI$20=8,"Kellogg",IF($AI$20=9,"McCombs",IF($AI$20=10,"MIT",IF($AI$20=11,"Ross",IF($AI$20=12,"Stanford",IF($AI$20=13,"Stern",IF($AI$20=14,"Tuck",IF($AI$20=15,"UCLA",IF($AI$20=16,"Wharton",IF($AI$20=17,"Yale",0)))))))))))))))))</f>
        <v>Wharton</v>
      </c>
      <c r="AJ24" s="28">
        <f>VLOOKUP($AI24,$AI$2:$AO$18,2,FALSE)</f>
        <v>1</v>
      </c>
      <c r="AK24" s="28">
        <f>VLOOKUP($AI24,$AI$2:$AO$18,3,FALSE)</f>
        <v>5</v>
      </c>
      <c r="AL24" s="28">
        <f>VLOOKUP($AI24,$AI$2:$AO$18,4,FALSE)</f>
        <v>3</v>
      </c>
      <c r="AM24" s="28">
        <f>VLOOKUP($AI24,$AI$2:$AO$18,5,FALSE)</f>
        <v>2</v>
      </c>
      <c r="AN24" s="28">
        <f>VLOOKUP($AI24,$AI$2:$AO$18,6,FALSE)</f>
        <v>4</v>
      </c>
      <c r="AO24" s="28">
        <f>VLOOKUP($AI24,$AI$2:$AO$18,7,FALSE)</f>
        <v>4</v>
      </c>
    </row>
    <row r="25" spans="25:41">
      <c r="AI25" s="27" t="str">
        <f>IF($AJ$20=1,"Booth",IF($AJ$20=2,"Columbia",IF($AJ$20=3,"Cornell",IF($AJ$20=4,"Darden",IF($AJ$20=5,"Fuqua",IF($AJ$20=6,"Haas",IF($AJ$20=7,"HBS",IF($AJ$20=8,"Kellogg",IF($AJ$20=9,"McCombs",IF($AJ$20=10,"MIT",IF($AJ$20=11,"Ross",IF($AJ$20=12,"Stanford",IF($AJ$20=13,"Stern",IF($AJ$20=14,"Tuck",IF($AJ$20=15,"UCLA",IF($AJ$20=16,"Wharton",IF($AJ$20=17,"Yale",0)))))))))))))))))</f>
        <v>UCLA</v>
      </c>
      <c r="AJ25" s="28">
        <f>VLOOKUP($AI25,$AI$2:$AO$18,2,FALSE)</f>
        <v>12</v>
      </c>
      <c r="AK25" s="28">
        <f>VLOOKUP($AI25,$AI$2:$AO$18,3,FALSE)</f>
        <v>16</v>
      </c>
      <c r="AL25" s="28">
        <f>VLOOKUP($AI25,$AI$2:$AO$18,4,FALSE)</f>
        <v>14</v>
      </c>
      <c r="AM25" s="28">
        <f>VLOOKUP($AI25,$AI$2:$AO$18,5,FALSE)</f>
        <v>12</v>
      </c>
      <c r="AN25" s="28">
        <f>VLOOKUP($AI25,$AI$2:$AO$18,6,FALSE)</f>
        <v>14</v>
      </c>
      <c r="AO25" s="28">
        <f>VLOOKUP($AI25,$AI$2:$AO$18,7,FALSE)</f>
        <v>14</v>
      </c>
    </row>
    <row r="26" spans="25:41"/>
    <row r="27" spans="25:41"/>
    <row r="28" spans="25:41"/>
    <row r="29" spans="25:41"/>
    <row r="30" spans="25:41"/>
    <row r="31" spans="25:41"/>
    <row r="32" spans="25:41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spans="25:25" hidden="1"/>
    <row r="194" spans="25:25" hidden="1"/>
    <row r="195" spans="25:25" hidden="1"/>
    <row r="196" spans="25:25" hidden="1"/>
    <row r="197" spans="25:25" hidden="1"/>
    <row r="198" spans="25:25" hidden="1"/>
    <row r="199" spans="25:25" hidden="1"/>
    <row r="200" spans="25:25" hidden="1"/>
    <row r="201" spans="25:25" hidden="1"/>
    <row r="202" spans="25:25" hidden="1"/>
    <row r="203" spans="25:25" hidden="1"/>
    <row r="204" spans="25:25" hidden="1"/>
    <row r="205" spans="25:25" hidden="1"/>
    <row r="206" spans="25:25" hidden="1"/>
    <row r="207" spans="25:25" hidden="1"/>
    <row r="208" spans="25:25" hidden="1">
      <c r="Y208">
        <v>6</v>
      </c>
    </row>
  </sheetData>
  <sheetProtection password="CF6E" sheet="1" objects="1" scenarios="1" selectLockedCells="1" selectUnlockedCells="1"/>
  <mergeCells count="2">
    <mergeCell ref="B4:D4"/>
    <mergeCell ref="M2:O2"/>
  </mergeCells>
  <pageMargins left="0.7" right="0.7" top="0.75" bottom="0.75" header="0.3" footer="0.3"/>
  <pageSetup orientation="portrait" r:id="rId1"/>
  <drawing r:id="rId2"/>
  <legacyDrawing r:id="rId3"/>
  <picture r:id="rId4"/>
</worksheet>
</file>

<file path=xl/worksheets/sheet4.xml><?xml version="1.0" encoding="utf-8"?>
<worksheet xmlns="http://schemas.openxmlformats.org/spreadsheetml/2006/main" xmlns:r="http://schemas.openxmlformats.org/officeDocument/2006/relationships">
  <dimension ref="A1:AO208"/>
  <sheetViews>
    <sheetView showGridLines="0" zoomScale="90" zoomScaleNormal="90" workbookViewId="0">
      <selection activeCell="B4" sqref="B4:D4"/>
    </sheetView>
  </sheetViews>
  <sheetFormatPr defaultColWidth="0" defaultRowHeight="15" customHeight="1" zeroHeight="1"/>
  <cols>
    <col min="1" max="21" width="9.140625" customWidth="1"/>
    <col min="22" max="24" width="9.140625" hidden="1" customWidth="1"/>
    <col min="25" max="26" width="10.85546875" hidden="1" customWidth="1"/>
    <col min="27" max="34" width="9.140625" hidden="1" customWidth="1"/>
    <col min="35" max="35" width="11.140625" hidden="1" customWidth="1"/>
    <col min="36" max="16384" width="9.140625" hidden="1"/>
  </cols>
  <sheetData>
    <row r="1" spans="2:41">
      <c r="Y1" s="8" t="s">
        <v>0</v>
      </c>
      <c r="Z1" s="8">
        <v>2000</v>
      </c>
      <c r="AA1" s="8">
        <v>2002</v>
      </c>
      <c r="AB1" s="8">
        <v>2004</v>
      </c>
      <c r="AC1" s="8">
        <v>2006</v>
      </c>
      <c r="AD1" s="8">
        <v>2008</v>
      </c>
      <c r="AE1" s="8">
        <v>2011</v>
      </c>
      <c r="AI1" s="8" t="s">
        <v>0</v>
      </c>
      <c r="AJ1" s="8">
        <v>2000</v>
      </c>
      <c r="AK1" s="8">
        <v>2002</v>
      </c>
      <c r="AL1" s="8">
        <v>2004</v>
      </c>
      <c r="AM1" s="8">
        <v>2006</v>
      </c>
      <c r="AN1" s="8">
        <v>2008</v>
      </c>
      <c r="AO1" s="8">
        <v>2011</v>
      </c>
    </row>
    <row r="2" spans="2:41" ht="18.75">
      <c r="M2" s="36" t="s">
        <v>28</v>
      </c>
      <c r="N2" s="37"/>
      <c r="O2" s="38"/>
      <c r="Y2" t="s">
        <v>10</v>
      </c>
      <c r="Z2" s="6">
        <v>6</v>
      </c>
      <c r="AA2" s="9">
        <v>9</v>
      </c>
      <c r="AB2" s="9">
        <v>9</v>
      </c>
      <c r="AC2" s="9">
        <v>8</v>
      </c>
      <c r="AD2" s="9">
        <v>5</v>
      </c>
      <c r="AE2" s="9">
        <v>5</v>
      </c>
      <c r="AI2" t="s">
        <v>10</v>
      </c>
      <c r="AJ2" s="6">
        <v>6</v>
      </c>
      <c r="AK2" s="9">
        <v>9</v>
      </c>
      <c r="AL2" s="9">
        <v>9</v>
      </c>
      <c r="AM2" s="9">
        <v>8</v>
      </c>
      <c r="AN2" s="9">
        <v>5</v>
      </c>
      <c r="AO2" s="9">
        <v>5</v>
      </c>
    </row>
    <row r="3" spans="2:41">
      <c r="Y3" t="s">
        <v>16</v>
      </c>
      <c r="Z3" s="6">
        <v>12</v>
      </c>
      <c r="AA3" s="9">
        <v>11</v>
      </c>
      <c r="AB3" s="9">
        <v>10</v>
      </c>
      <c r="AC3" s="9">
        <v>9</v>
      </c>
      <c r="AD3" s="9">
        <v>9</v>
      </c>
      <c r="AE3" s="9">
        <v>9</v>
      </c>
      <c r="AI3" t="s">
        <v>16</v>
      </c>
      <c r="AJ3" s="6">
        <v>12</v>
      </c>
      <c r="AK3" s="9">
        <v>11</v>
      </c>
      <c r="AL3" s="9">
        <v>10</v>
      </c>
      <c r="AM3" s="9">
        <v>9</v>
      </c>
      <c r="AN3" s="9">
        <v>9</v>
      </c>
      <c r="AO3" s="9">
        <v>9</v>
      </c>
    </row>
    <row r="4" spans="2:41" ht="18.75">
      <c r="B4" s="36" t="s">
        <v>27</v>
      </c>
      <c r="C4" s="37"/>
      <c r="D4" s="38"/>
      <c r="Y4" t="s">
        <v>18</v>
      </c>
      <c r="Z4" s="6">
        <v>16</v>
      </c>
      <c r="AA4" s="9">
        <v>16</v>
      </c>
      <c r="AB4" s="9">
        <v>16</v>
      </c>
      <c r="AC4" s="9">
        <v>15</v>
      </c>
      <c r="AD4" s="9">
        <v>14</v>
      </c>
      <c r="AE4" s="9">
        <v>18</v>
      </c>
      <c r="AI4" t="s">
        <v>18</v>
      </c>
      <c r="AJ4" s="6">
        <v>16</v>
      </c>
      <c r="AK4" s="9">
        <v>16</v>
      </c>
      <c r="AL4" s="9">
        <v>16</v>
      </c>
      <c r="AM4" s="9">
        <v>15</v>
      </c>
      <c r="AN4" s="9">
        <v>14</v>
      </c>
      <c r="AO4" s="9">
        <v>18</v>
      </c>
    </row>
    <row r="5" spans="2:41">
      <c r="Y5" t="s">
        <v>17</v>
      </c>
      <c r="Z5" s="6">
        <v>11</v>
      </c>
      <c r="AA5" s="9">
        <v>15</v>
      </c>
      <c r="AB5" s="9">
        <v>11</v>
      </c>
      <c r="AC5" s="9">
        <v>14</v>
      </c>
      <c r="AD5" s="9">
        <v>12</v>
      </c>
      <c r="AE5" s="9">
        <v>13</v>
      </c>
      <c r="AI5" t="s">
        <v>17</v>
      </c>
      <c r="AJ5" s="6">
        <v>11</v>
      </c>
      <c r="AK5" s="9">
        <v>15</v>
      </c>
      <c r="AL5" s="9">
        <v>11</v>
      </c>
      <c r="AM5" s="9">
        <v>14</v>
      </c>
      <c r="AN5" s="9">
        <v>12</v>
      </c>
      <c r="AO5" s="9">
        <v>13</v>
      </c>
    </row>
    <row r="6" spans="2:41">
      <c r="Y6" t="s">
        <v>22</v>
      </c>
      <c r="Z6" s="6">
        <v>9</v>
      </c>
      <c r="AA6" s="9">
        <v>8</v>
      </c>
      <c r="AB6" s="9">
        <v>7</v>
      </c>
      <c r="AC6" s="9">
        <v>11</v>
      </c>
      <c r="AD6" s="9">
        <v>12</v>
      </c>
      <c r="AE6" s="9">
        <v>14</v>
      </c>
      <c r="AI6" t="s">
        <v>22</v>
      </c>
      <c r="AJ6" s="6">
        <v>9</v>
      </c>
      <c r="AK6" s="9">
        <v>8</v>
      </c>
      <c r="AL6" s="9">
        <v>7</v>
      </c>
      <c r="AM6" s="9">
        <v>11</v>
      </c>
      <c r="AN6" s="9">
        <v>12</v>
      </c>
      <c r="AO6" s="9">
        <v>14</v>
      </c>
    </row>
    <row r="7" spans="2:41">
      <c r="Y7" t="s">
        <v>20</v>
      </c>
      <c r="Z7" s="6">
        <v>10</v>
      </c>
      <c r="AA7" s="9">
        <v>7</v>
      </c>
      <c r="AB7" s="9">
        <v>7</v>
      </c>
      <c r="AC7" s="9">
        <v>6</v>
      </c>
      <c r="AD7" s="9">
        <v>8</v>
      </c>
      <c r="AE7" s="9">
        <v>7</v>
      </c>
      <c r="AI7" t="s">
        <v>20</v>
      </c>
      <c r="AJ7" s="6">
        <v>10</v>
      </c>
      <c r="AK7" s="9">
        <v>7</v>
      </c>
      <c r="AL7" s="9">
        <v>7</v>
      </c>
      <c r="AM7" s="9">
        <v>6</v>
      </c>
      <c r="AN7" s="9">
        <v>8</v>
      </c>
      <c r="AO7" s="9">
        <v>7</v>
      </c>
    </row>
    <row r="8" spans="2:41">
      <c r="Y8" t="s">
        <v>8</v>
      </c>
      <c r="Z8" s="6">
        <v>2</v>
      </c>
      <c r="AA8" s="9">
        <v>1</v>
      </c>
      <c r="AB8" s="9">
        <v>1</v>
      </c>
      <c r="AC8" s="9">
        <v>1</v>
      </c>
      <c r="AD8" s="9">
        <v>1</v>
      </c>
      <c r="AE8" s="9">
        <v>1</v>
      </c>
      <c r="AI8" t="s">
        <v>8</v>
      </c>
      <c r="AJ8" s="6">
        <v>2</v>
      </c>
      <c r="AK8" s="9">
        <v>1</v>
      </c>
      <c r="AL8" s="9">
        <v>1</v>
      </c>
      <c r="AM8" s="9">
        <v>1</v>
      </c>
      <c r="AN8" s="9">
        <v>1</v>
      </c>
      <c r="AO8" s="9">
        <v>1</v>
      </c>
    </row>
    <row r="9" spans="2:41">
      <c r="Y9" t="s">
        <v>13</v>
      </c>
      <c r="Z9" s="6">
        <v>2</v>
      </c>
      <c r="AA9" s="9">
        <v>3</v>
      </c>
      <c r="AB9" s="9">
        <v>4</v>
      </c>
      <c r="AC9" s="9">
        <v>4</v>
      </c>
      <c r="AD9" s="9">
        <v>5</v>
      </c>
      <c r="AE9" s="9">
        <v>4</v>
      </c>
      <c r="AI9" t="s">
        <v>13</v>
      </c>
      <c r="AJ9" s="6">
        <v>2</v>
      </c>
      <c r="AK9" s="9">
        <v>3</v>
      </c>
      <c r="AL9" s="9">
        <v>4</v>
      </c>
      <c r="AM9" s="9">
        <v>4</v>
      </c>
      <c r="AN9" s="9">
        <v>5</v>
      </c>
      <c r="AO9" s="9">
        <v>4</v>
      </c>
    </row>
    <row r="10" spans="2:41">
      <c r="Y10" t="s">
        <v>25</v>
      </c>
      <c r="Z10" s="6">
        <v>16</v>
      </c>
      <c r="AA10" s="9">
        <v>18</v>
      </c>
      <c r="AB10" s="9">
        <v>17</v>
      </c>
      <c r="AC10" s="9">
        <v>18</v>
      </c>
      <c r="AD10" s="9">
        <v>18</v>
      </c>
      <c r="AE10" s="9">
        <v>16</v>
      </c>
      <c r="AI10" t="s">
        <v>25</v>
      </c>
      <c r="AJ10" s="6">
        <v>16</v>
      </c>
      <c r="AK10" s="9">
        <v>18</v>
      </c>
      <c r="AL10" s="9">
        <v>17</v>
      </c>
      <c r="AM10" s="9">
        <v>18</v>
      </c>
      <c r="AN10" s="9">
        <v>18</v>
      </c>
      <c r="AO10" s="9">
        <v>16</v>
      </c>
    </row>
    <row r="11" spans="2:41">
      <c r="Y11" t="s">
        <v>11</v>
      </c>
      <c r="Z11" s="6">
        <v>5</v>
      </c>
      <c r="AA11" s="9">
        <v>4</v>
      </c>
      <c r="AB11" s="9">
        <v>4</v>
      </c>
      <c r="AC11" s="9">
        <v>4</v>
      </c>
      <c r="AD11" s="9">
        <v>4</v>
      </c>
      <c r="AE11" s="9">
        <v>3</v>
      </c>
      <c r="AI11" t="s">
        <v>11</v>
      </c>
      <c r="AJ11" s="6">
        <v>5</v>
      </c>
      <c r="AK11" s="9">
        <v>4</v>
      </c>
      <c r="AL11" s="9">
        <v>4</v>
      </c>
      <c r="AM11" s="9">
        <v>4</v>
      </c>
      <c r="AN11" s="9">
        <v>4</v>
      </c>
      <c r="AO11" s="9">
        <v>3</v>
      </c>
    </row>
    <row r="12" spans="2:41">
      <c r="Y12" t="s">
        <v>21</v>
      </c>
      <c r="Z12" s="6">
        <v>9</v>
      </c>
      <c r="AA12" s="9">
        <v>10</v>
      </c>
      <c r="AB12" s="9">
        <v>13</v>
      </c>
      <c r="AC12" s="9">
        <v>10</v>
      </c>
      <c r="AD12" s="9">
        <v>11</v>
      </c>
      <c r="AE12" s="9">
        <v>12</v>
      </c>
      <c r="AI12" t="s">
        <v>21</v>
      </c>
      <c r="AJ12" s="6">
        <v>9</v>
      </c>
      <c r="AK12" s="9">
        <v>10</v>
      </c>
      <c r="AL12" s="9">
        <v>13</v>
      </c>
      <c r="AM12" s="9">
        <v>10</v>
      </c>
      <c r="AN12" s="9">
        <v>11</v>
      </c>
      <c r="AO12" s="9">
        <v>12</v>
      </c>
    </row>
    <row r="13" spans="2:41">
      <c r="Y13" t="s">
        <v>14</v>
      </c>
      <c r="Z13" s="6">
        <v>1</v>
      </c>
      <c r="AA13" s="9">
        <v>2</v>
      </c>
      <c r="AB13" s="9">
        <v>2</v>
      </c>
      <c r="AC13" s="9">
        <v>2</v>
      </c>
      <c r="AD13" s="9">
        <v>2</v>
      </c>
      <c r="AE13" s="9">
        <v>1</v>
      </c>
      <c r="AI13" t="s">
        <v>14</v>
      </c>
      <c r="AJ13" s="6">
        <v>1</v>
      </c>
      <c r="AK13" s="9">
        <v>2</v>
      </c>
      <c r="AL13" s="9">
        <v>2</v>
      </c>
      <c r="AM13" s="9">
        <v>2</v>
      </c>
      <c r="AN13" s="9">
        <v>2</v>
      </c>
      <c r="AO13" s="9">
        <v>1</v>
      </c>
    </row>
    <row r="14" spans="2:41">
      <c r="Y14" t="s">
        <v>19</v>
      </c>
      <c r="Z14" s="6">
        <v>13</v>
      </c>
      <c r="AA14" s="9">
        <v>12</v>
      </c>
      <c r="AB14" s="9">
        <v>13</v>
      </c>
      <c r="AC14" s="9">
        <v>13</v>
      </c>
      <c r="AD14" s="9">
        <v>10</v>
      </c>
      <c r="AE14" s="9">
        <v>9</v>
      </c>
      <c r="AI14" t="s">
        <v>19</v>
      </c>
      <c r="AJ14" s="6">
        <v>13</v>
      </c>
      <c r="AK14" s="9">
        <v>12</v>
      </c>
      <c r="AL14" s="9">
        <v>13</v>
      </c>
      <c r="AM14" s="9">
        <v>13</v>
      </c>
      <c r="AN14" s="9">
        <v>10</v>
      </c>
      <c r="AO14" s="9">
        <v>9</v>
      </c>
    </row>
    <row r="15" spans="2:41">
      <c r="Y15" t="s">
        <v>15</v>
      </c>
      <c r="Z15" s="6">
        <v>12</v>
      </c>
      <c r="AA15" s="9">
        <v>11</v>
      </c>
      <c r="AB15" s="9">
        <v>10</v>
      </c>
      <c r="AC15" s="9">
        <v>6</v>
      </c>
      <c r="AD15" s="9">
        <v>7</v>
      </c>
      <c r="AE15" s="9">
        <v>7</v>
      </c>
      <c r="AI15" t="s">
        <v>15</v>
      </c>
      <c r="AJ15" s="6">
        <v>12</v>
      </c>
      <c r="AK15" s="9">
        <v>11</v>
      </c>
      <c r="AL15" s="9">
        <v>10</v>
      </c>
      <c r="AM15" s="9">
        <v>6</v>
      </c>
      <c r="AN15" s="9">
        <v>7</v>
      </c>
      <c r="AO15" s="9">
        <v>7</v>
      </c>
    </row>
    <row r="16" spans="2:41">
      <c r="Y16" t="s">
        <v>23</v>
      </c>
      <c r="Z16" s="6">
        <v>10</v>
      </c>
      <c r="AA16" s="9">
        <v>12</v>
      </c>
      <c r="AB16" s="9">
        <v>14</v>
      </c>
      <c r="AC16" s="9">
        <v>11</v>
      </c>
      <c r="AD16" s="9">
        <v>16</v>
      </c>
      <c r="AE16" s="9">
        <v>15</v>
      </c>
      <c r="AI16" t="s">
        <v>23</v>
      </c>
      <c r="AJ16" s="6">
        <v>10</v>
      </c>
      <c r="AK16" s="9">
        <v>12</v>
      </c>
      <c r="AL16" s="9">
        <v>14</v>
      </c>
      <c r="AM16" s="9">
        <v>11</v>
      </c>
      <c r="AN16" s="9">
        <v>16</v>
      </c>
      <c r="AO16" s="9">
        <v>15</v>
      </c>
    </row>
    <row r="17" spans="25:41">
      <c r="Y17" t="s">
        <v>9</v>
      </c>
      <c r="Z17" s="6">
        <v>2</v>
      </c>
      <c r="AA17" s="9">
        <v>4</v>
      </c>
      <c r="AB17" s="9">
        <v>3</v>
      </c>
      <c r="AC17" s="9">
        <v>2</v>
      </c>
      <c r="AD17" s="9">
        <v>3</v>
      </c>
      <c r="AE17" s="9">
        <v>5</v>
      </c>
      <c r="AI17" t="s">
        <v>9</v>
      </c>
      <c r="AJ17" s="6">
        <v>2</v>
      </c>
      <c r="AK17" s="9">
        <v>4</v>
      </c>
      <c r="AL17" s="9">
        <v>3</v>
      </c>
      <c r="AM17" s="9">
        <v>2</v>
      </c>
      <c r="AN17" s="9">
        <v>3</v>
      </c>
      <c r="AO17" s="9">
        <v>5</v>
      </c>
    </row>
    <row r="18" spans="25:41">
      <c r="Y18" t="s">
        <v>24</v>
      </c>
      <c r="Z18" s="6">
        <v>16</v>
      </c>
      <c r="AA18" s="9">
        <v>12</v>
      </c>
      <c r="AB18" s="9">
        <v>14</v>
      </c>
      <c r="AC18" s="9">
        <v>15</v>
      </c>
      <c r="AD18" s="9">
        <v>13</v>
      </c>
      <c r="AE18" s="9">
        <v>11</v>
      </c>
      <c r="AI18" t="s">
        <v>24</v>
      </c>
      <c r="AJ18" s="6">
        <v>16</v>
      </c>
      <c r="AK18" s="9">
        <v>12</v>
      </c>
      <c r="AL18" s="9">
        <v>14</v>
      </c>
      <c r="AM18" s="9">
        <v>15</v>
      </c>
      <c r="AN18" s="9">
        <v>13</v>
      </c>
      <c r="AO18" s="9">
        <v>11</v>
      </c>
    </row>
    <row r="19" spans="25:41"/>
    <row r="20" spans="25:41">
      <c r="Y20" s="35">
        <v>11</v>
      </c>
      <c r="AI20" s="35">
        <v>11</v>
      </c>
      <c r="AJ20" s="35">
        <v>15</v>
      </c>
    </row>
    <row r="21" spans="25:41"/>
    <row r="22" spans="25:41"/>
    <row r="23" spans="25:41">
      <c r="Y23" s="5" t="s">
        <v>0</v>
      </c>
      <c r="Z23" s="8">
        <v>2000</v>
      </c>
      <c r="AA23" s="8">
        <v>2002</v>
      </c>
      <c r="AB23" s="8">
        <v>2004</v>
      </c>
      <c r="AC23" s="8">
        <v>2006</v>
      </c>
      <c r="AD23" s="8">
        <v>2008</v>
      </c>
      <c r="AE23" s="8">
        <v>2010</v>
      </c>
      <c r="AI23" s="5"/>
      <c r="AJ23" s="8">
        <v>2000</v>
      </c>
      <c r="AK23" s="8">
        <v>2002</v>
      </c>
      <c r="AL23" s="8">
        <v>2004</v>
      </c>
      <c r="AM23" s="8">
        <v>2006</v>
      </c>
      <c r="AN23" s="8">
        <v>2008</v>
      </c>
      <c r="AO23" s="8">
        <v>2010</v>
      </c>
    </row>
    <row r="24" spans="25:41">
      <c r="Y24" s="27" t="str">
        <f>IF($Y$20=1,"Booth",IF($Y$20=2,"Columbia",IF($Y$20=3,"Cornell",IF($Y$20=4,"Darden",IF($Y$20=5,"Fuqua",IF($Y$20=6,"Haas",IF($Y$20=7,"HBS",IF($Y$20=8,"Kellogg",IF($Y$20=9,"McCombs",IF($Y$20=10,"MIT",IF($Y$20=11,"Ross",IF($Y$20=12,"Stanford",IF($Y$20=13,"Stern",IF($Y$20=14,"Tuck",IF($Y$20=15,"UCLA",IF($Y$20=16,"Wharton",IF($Y$20=17,"Yale",0)))))))))))))))))</f>
        <v>Ross</v>
      </c>
      <c r="Z24" s="28">
        <f>VLOOKUP($Y24,$Y$2:$AF$18,2,FALSE)</f>
        <v>9</v>
      </c>
      <c r="AA24" s="34">
        <f>VLOOKUP($Y24,$Y$2:$AF$18,3,FALSE)</f>
        <v>10</v>
      </c>
      <c r="AB24" s="34">
        <f>VLOOKUP($Y24,$Y$2:$AF$18,4,FALSE)</f>
        <v>13</v>
      </c>
      <c r="AC24" s="28">
        <f>VLOOKUP($Y24,$Y$2:$AF$18,5,FALSE)</f>
        <v>10</v>
      </c>
      <c r="AD24" s="28">
        <f>VLOOKUP($Y24,$Y$2:$AF$18,6,FALSE)</f>
        <v>11</v>
      </c>
      <c r="AE24" s="28">
        <f>VLOOKUP($Y24,$Y$2:$AF$18,7,FALSE)</f>
        <v>12</v>
      </c>
      <c r="AI24" s="27" t="str">
        <f>IF($AI$20=1,"Booth",IF($AI$20=2,"Columbia",IF($AI$20=3,"Cornell",IF($AI$20=4,"Darden",IF($AI$20=5,"Fuqua",IF($AI$20=6,"Haas",IF($AI$20=7,"HBS",IF($AI$20=8,"Kellogg",IF($AI$20=9,"McCombs",IF($AI$20=10,"MIT",IF($AI$20=11,"Ross",IF($AI$20=12,"Stanford",IF($AI$20=13,"Stern",IF($AI$20=14,"Tuck",IF($AI$20=15,"UCLA",IF($AI$20=16,"Wharton",IF($AI$20=17,"Yale",0)))))))))))))))))</f>
        <v>Ross</v>
      </c>
      <c r="AJ24" s="28">
        <f>VLOOKUP($AI24,$AI$2:$AO$18,2,FALSE)</f>
        <v>9</v>
      </c>
      <c r="AK24" s="28">
        <f>VLOOKUP($AI24,$AI$2:$AO$18,3,FALSE)</f>
        <v>10</v>
      </c>
      <c r="AL24" s="28">
        <f>VLOOKUP($AI24,$AI$2:$AO$18,4,FALSE)</f>
        <v>13</v>
      </c>
      <c r="AM24" s="28">
        <f>VLOOKUP($AI24,$AI$2:$AO$18,5,FALSE)</f>
        <v>10</v>
      </c>
      <c r="AN24" s="28">
        <f>VLOOKUP($AI24,$AI$2:$AO$18,6,FALSE)</f>
        <v>11</v>
      </c>
      <c r="AO24" s="28">
        <f>VLOOKUP($AI24,$AI$2:$AO$18,7,FALSE)</f>
        <v>12</v>
      </c>
    </row>
    <row r="25" spans="25:41">
      <c r="Y25" s="35"/>
      <c r="Z25" s="35"/>
      <c r="AA25" s="35"/>
      <c r="AB25" s="35"/>
      <c r="AC25" s="35"/>
      <c r="AD25" s="35"/>
      <c r="AE25" s="35"/>
      <c r="AI25" s="27" t="str">
        <f>IF($AJ$20=1,"Booth",IF($AJ$20=2,"Columbia",IF($AJ$20=3,"Cornell",IF($AJ$20=4,"Darden",IF($AJ$20=5,"Fuqua",IF($AJ$20=6,"Haas",IF($AJ$20=7,"HBS",IF($AJ$20=8,"Kellogg",IF($AJ$20=9,"McCombs",IF($AJ$20=10,"MIT",IF($AJ$20=11,"Ross",IF($AJ$20=12,"Stanford",IF($AJ$20=13,"Stern",IF($AJ$20=14,"Tuck",IF($AJ$20=15,"UCLA",IF($AJ$20=16,"Wharton",IF($AJ$20=17,"Yale",0)))))))))))))))))</f>
        <v>UCLA</v>
      </c>
      <c r="AJ25" s="28">
        <f>VLOOKUP($AI25,$AI$2:$AO$18,2,FALSE)</f>
        <v>10</v>
      </c>
      <c r="AK25" s="28">
        <f>VLOOKUP($AI25,$AI$2:$AO$18,3,FALSE)</f>
        <v>12</v>
      </c>
      <c r="AL25" s="28">
        <f>VLOOKUP($AI25,$AI$2:$AO$18,4,FALSE)</f>
        <v>14</v>
      </c>
      <c r="AM25" s="28">
        <f>VLOOKUP($AI25,$AI$2:$AO$18,5,FALSE)</f>
        <v>11</v>
      </c>
      <c r="AN25" s="28">
        <f>VLOOKUP($AI25,$AI$2:$AO$18,6,FALSE)</f>
        <v>16</v>
      </c>
      <c r="AO25" s="28">
        <f>VLOOKUP($AI25,$AI$2:$AO$18,7,FALSE)</f>
        <v>15</v>
      </c>
    </row>
    <row r="26" spans="25:41"/>
    <row r="27" spans="25:41"/>
    <row r="28" spans="25:41"/>
    <row r="29" spans="25:41"/>
    <row r="30" spans="25:41" hidden="1"/>
    <row r="31" spans="25:41" hidden="1"/>
    <row r="32" spans="25:41" hidden="1"/>
    <row r="33" hidden="1"/>
    <row r="34" hidden="1"/>
    <row r="35" hidden="1"/>
    <row r="36" hidden="1"/>
    <row r="37" hidden="1"/>
    <row r="38" hidden="1"/>
    <row r="39" hidden="1"/>
    <row r="40" hidden="1"/>
    <row r="41" hidden="1"/>
    <row r="42" hidden="1"/>
    <row r="43" hidden="1"/>
    <row r="44" hidden="1"/>
    <row r="45" hidden="1"/>
    <row r="46" hidden="1"/>
    <row r="47" hidden="1"/>
    <row r="48" hidden="1"/>
    <row r="49" hidden="1"/>
    <row r="50" hidden="1"/>
    <row r="51" hidden="1"/>
    <row r="52" hidden="1"/>
    <row r="53" hidden="1"/>
    <row r="54" hidden="1"/>
    <row r="55" hidden="1"/>
    <row r="56" hidden="1"/>
    <row r="57" hidden="1"/>
    <row r="58" hidden="1"/>
    <row r="59" hidden="1"/>
    <row r="60" hidden="1"/>
    <row r="61" hidden="1"/>
    <row r="62" hidden="1"/>
    <row r="63" hidden="1"/>
    <row r="64" hidden="1"/>
    <row r="65" hidden="1"/>
    <row r="66" hidden="1"/>
    <row r="67" hidden="1"/>
    <row r="68" hidden="1"/>
    <row r="69" hidden="1"/>
    <row r="70" hidden="1"/>
    <row r="71" hidden="1"/>
    <row r="72" hidden="1"/>
    <row r="73" hidden="1"/>
    <row r="74" hidden="1"/>
    <row r="75" hidden="1"/>
    <row r="76" hidden="1"/>
    <row r="77" hidden="1"/>
    <row r="78" hidden="1"/>
    <row r="79" hidden="1"/>
    <row r="80" hidden="1"/>
    <row r="81" hidden="1"/>
    <row r="82" hidden="1"/>
    <row r="83" hidden="1"/>
    <row r="84" hidden="1"/>
    <row r="85" hidden="1"/>
    <row r="86" hidden="1"/>
    <row r="87" hidden="1"/>
    <row r="88" hidden="1"/>
    <row r="89" hidden="1"/>
    <row r="90" hidden="1"/>
    <row r="91" hidden="1"/>
    <row r="92" hidden="1"/>
    <row r="93" hidden="1"/>
    <row r="94" hidden="1"/>
    <row r="95" hidden="1"/>
    <row r="96" hidden="1"/>
    <row r="97" hidden="1"/>
    <row r="98" hidden="1"/>
    <row r="99" hidden="1"/>
    <row r="100" hidden="1"/>
    <row r="101" hidden="1"/>
    <row r="102" hidden="1"/>
    <row r="103" hidden="1"/>
    <row r="104" hidden="1"/>
    <row r="105" hidden="1"/>
    <row r="106" hidden="1"/>
    <row r="107" hidden="1"/>
    <row r="108" hidden="1"/>
    <row r="109" hidden="1"/>
    <row r="110" hidden="1"/>
    <row r="111" hidden="1"/>
    <row r="112" hidden="1"/>
    <row r="113" hidden="1"/>
    <row r="114" hidden="1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 hidden="1"/>
    <row r="165" hidden="1"/>
    <row r="166" hidden="1"/>
    <row r="167" hidden="1"/>
    <row r="168" hidden="1"/>
    <row r="169" hidden="1"/>
    <row r="170" hidden="1"/>
    <row r="171" hidden="1"/>
    <row r="172" hidden="1"/>
    <row r="173" hidden="1"/>
    <row r="174" hidden="1"/>
    <row r="175" hidden="1"/>
    <row r="176" hidden="1"/>
    <row r="177" hidden="1"/>
    <row r="178" hidden="1"/>
    <row r="179" hidden="1"/>
    <row r="180" hidden="1"/>
    <row r="181" hidden="1"/>
    <row r="182" hidden="1"/>
    <row r="183" hidden="1"/>
    <row r="184" hidden="1"/>
    <row r="185" hidden="1"/>
    <row r="186" hidden="1"/>
    <row r="187" hidden="1"/>
    <row r="188" hidden="1"/>
    <row r="189" hidden="1"/>
    <row r="190" hidden="1"/>
    <row r="191" hidden="1"/>
    <row r="192" hidden="1"/>
    <row r="193" spans="25:25" hidden="1"/>
    <row r="194" spans="25:25" hidden="1"/>
    <row r="195" spans="25:25" hidden="1"/>
    <row r="196" spans="25:25" hidden="1"/>
    <row r="197" spans="25:25" hidden="1"/>
    <row r="198" spans="25:25" hidden="1"/>
    <row r="199" spans="25:25" hidden="1"/>
    <row r="200" spans="25:25" hidden="1"/>
    <row r="201" spans="25:25" hidden="1"/>
    <row r="202" spans="25:25" hidden="1"/>
    <row r="203" spans="25:25" hidden="1"/>
    <row r="204" spans="25:25" hidden="1"/>
    <row r="205" spans="25:25" hidden="1"/>
    <row r="206" spans="25:25" hidden="1"/>
    <row r="207" spans="25:25" hidden="1"/>
    <row r="208" spans="25:25" hidden="1">
      <c r="Y208">
        <v>6</v>
      </c>
    </row>
  </sheetData>
  <sheetProtection password="CF6E" sheet="1" objects="1" scenarios="1" selectLockedCells="1" selectUnlockedCells="1"/>
  <mergeCells count="2">
    <mergeCell ref="M2:O2"/>
    <mergeCell ref="B4:D4"/>
  </mergeCells>
  <pageMargins left="0.7" right="0.7" top="0.75" bottom="0.75" header="0.3" footer="0.3"/>
  <drawing r:id="rId1"/>
  <legacyDrawing r:id="rId2"/>
  <picture r:id="rId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P215"/>
  <sheetViews>
    <sheetView showGridLines="0" zoomScale="90" zoomScaleNormal="90" workbookViewId="0">
      <selection activeCell="B2" sqref="B2:D2"/>
    </sheetView>
  </sheetViews>
  <sheetFormatPr defaultColWidth="0" defaultRowHeight="0" customHeight="1" zeroHeight="1"/>
  <cols>
    <col min="1" max="1" width="20" customWidth="1"/>
    <col min="2" max="12" width="15.140625" customWidth="1"/>
    <col min="13" max="13" width="6.42578125" customWidth="1"/>
    <col min="14" max="16" width="15.140625" hidden="1" customWidth="1"/>
    <col min="17" max="17" width="9.140625" hidden="1" customWidth="1"/>
    <col min="18" max="18" width="17.5703125" hidden="1" customWidth="1"/>
    <col min="19" max="42" width="15.42578125" hidden="1" customWidth="1"/>
    <col min="43" max="16384" width="9.140625" hidden="1"/>
  </cols>
  <sheetData>
    <row r="1" spans="2:42" ht="15">
      <c r="R1" s="15"/>
      <c r="S1" s="14" t="s">
        <v>10</v>
      </c>
      <c r="T1" s="14" t="s">
        <v>16</v>
      </c>
      <c r="U1" s="14" t="s">
        <v>18</v>
      </c>
      <c r="V1" s="14" t="s">
        <v>17</v>
      </c>
      <c r="W1" s="14" t="s">
        <v>22</v>
      </c>
      <c r="X1" s="14" t="s">
        <v>20</v>
      </c>
      <c r="Y1" s="14" t="s">
        <v>8</v>
      </c>
      <c r="Z1" s="14" t="s">
        <v>13</v>
      </c>
      <c r="AA1" s="14" t="s">
        <v>25</v>
      </c>
      <c r="AB1" s="14" t="s">
        <v>11</v>
      </c>
      <c r="AC1" s="14" t="s">
        <v>21</v>
      </c>
      <c r="AD1" s="14" t="s">
        <v>14</v>
      </c>
      <c r="AE1" s="14" t="s">
        <v>19</v>
      </c>
      <c r="AF1" s="14" t="s">
        <v>15</v>
      </c>
      <c r="AG1" s="14" t="s">
        <v>23</v>
      </c>
      <c r="AH1" s="14" t="s">
        <v>9</v>
      </c>
      <c r="AI1" s="14" t="s">
        <v>24</v>
      </c>
      <c r="AJ1" s="14" t="s">
        <v>35</v>
      </c>
      <c r="AK1" s="14" t="s">
        <v>36</v>
      </c>
      <c r="AL1" s="14" t="s">
        <v>37</v>
      </c>
      <c r="AM1" s="14" t="s">
        <v>38</v>
      </c>
      <c r="AN1" s="14" t="s">
        <v>39</v>
      </c>
      <c r="AO1" s="14" t="s">
        <v>40</v>
      </c>
      <c r="AP1" s="14" t="s">
        <v>41</v>
      </c>
    </row>
    <row r="2" spans="2:42" ht="18.75">
      <c r="B2" s="36" t="s">
        <v>43</v>
      </c>
      <c r="C2" s="37"/>
      <c r="D2" s="38"/>
      <c r="R2" s="17" t="s">
        <v>29</v>
      </c>
      <c r="S2" s="14">
        <v>3</v>
      </c>
      <c r="T2" s="14"/>
      <c r="U2" s="14"/>
      <c r="V2" s="14"/>
      <c r="W2" s="14"/>
      <c r="X2" s="14"/>
      <c r="Y2" s="14"/>
      <c r="Z2" s="14"/>
      <c r="AA2" s="14">
        <v>1</v>
      </c>
      <c r="AB2" s="14"/>
      <c r="AC2" s="14">
        <v>4</v>
      </c>
      <c r="AD2" s="14">
        <v>7</v>
      </c>
      <c r="AE2" s="14">
        <v>8</v>
      </c>
      <c r="AF2" s="14"/>
      <c r="AG2" s="14"/>
      <c r="AH2" s="14">
        <v>2</v>
      </c>
      <c r="AI2" s="14"/>
      <c r="AJ2" s="14">
        <v>4</v>
      </c>
      <c r="AK2" s="14">
        <v>6</v>
      </c>
      <c r="AL2" s="14">
        <v>9</v>
      </c>
      <c r="AM2" s="14">
        <v>10</v>
      </c>
      <c r="AN2" s="14">
        <v>10</v>
      </c>
      <c r="AO2" s="14"/>
      <c r="AP2" s="14"/>
    </row>
    <row r="3" spans="2:42" ht="15">
      <c r="R3" s="16" t="s">
        <v>33</v>
      </c>
      <c r="S3" s="13">
        <v>2</v>
      </c>
      <c r="T3" s="13">
        <v>4</v>
      </c>
      <c r="U3" s="13"/>
      <c r="V3" s="13"/>
      <c r="W3" s="13"/>
      <c r="X3" s="13">
        <v>7</v>
      </c>
      <c r="Y3" s="13">
        <v>7</v>
      </c>
      <c r="Z3" s="13">
        <v>7</v>
      </c>
      <c r="AA3" s="13"/>
      <c r="AB3" s="13">
        <v>6</v>
      </c>
      <c r="AC3" s="13"/>
      <c r="AD3" s="13">
        <v>5</v>
      </c>
      <c r="AE3" s="13">
        <v>3</v>
      </c>
      <c r="AF3" s="13"/>
      <c r="AG3" s="13">
        <v>10</v>
      </c>
      <c r="AH3" s="13">
        <v>1</v>
      </c>
      <c r="AI3" s="13"/>
      <c r="AJ3" s="13"/>
      <c r="AK3" s="13"/>
      <c r="AL3" s="13"/>
      <c r="AM3" s="13"/>
      <c r="AN3" s="13"/>
      <c r="AO3" s="13"/>
      <c r="AP3" s="13"/>
    </row>
    <row r="4" spans="2:42" ht="15">
      <c r="R4" s="16" t="s">
        <v>34</v>
      </c>
      <c r="S4" s="13"/>
      <c r="T4" s="13"/>
      <c r="U4" s="13"/>
      <c r="V4" s="13"/>
      <c r="W4" s="13"/>
      <c r="X4" s="13">
        <v>7</v>
      </c>
      <c r="Y4" s="13">
        <v>4</v>
      </c>
      <c r="Z4" s="13"/>
      <c r="AA4" s="13">
        <v>9</v>
      </c>
      <c r="AB4" s="13">
        <v>3</v>
      </c>
      <c r="AC4" s="13"/>
      <c r="AD4" s="13">
        <v>2</v>
      </c>
      <c r="AE4" s="13"/>
      <c r="AF4" s="13"/>
      <c r="AG4" s="13"/>
      <c r="AH4" s="13">
        <v>5</v>
      </c>
      <c r="AI4" s="13"/>
      <c r="AJ4" s="13"/>
      <c r="AK4" s="13">
        <v>7</v>
      </c>
      <c r="AL4" s="13"/>
      <c r="AM4" s="13">
        <v>6</v>
      </c>
      <c r="AN4" s="13"/>
      <c r="AO4" s="13">
        <v>1</v>
      </c>
      <c r="AP4" s="13">
        <v>10</v>
      </c>
    </row>
    <row r="5" spans="2:42" ht="15">
      <c r="R5" s="16" t="s">
        <v>30</v>
      </c>
      <c r="S5" s="13"/>
      <c r="T5" s="13">
        <v>10</v>
      </c>
      <c r="U5" s="13"/>
      <c r="V5" s="13">
        <v>7</v>
      </c>
      <c r="W5" s="13">
        <v>8</v>
      </c>
      <c r="X5" s="13">
        <v>9</v>
      </c>
      <c r="Y5" s="13">
        <v>1</v>
      </c>
      <c r="Z5" s="13">
        <v>3</v>
      </c>
      <c r="AA5" s="13"/>
      <c r="AB5" s="13"/>
      <c r="AC5" s="13">
        <v>6</v>
      </c>
      <c r="AD5" s="13">
        <v>2</v>
      </c>
      <c r="AE5" s="13"/>
      <c r="AF5" s="13">
        <v>5</v>
      </c>
      <c r="AG5" s="13"/>
      <c r="AH5" s="13">
        <v>4</v>
      </c>
      <c r="AI5" s="13"/>
      <c r="AJ5" s="13"/>
      <c r="AK5" s="13"/>
      <c r="AL5" s="13"/>
      <c r="AM5" s="13"/>
      <c r="AN5" s="13"/>
      <c r="AO5" s="13"/>
      <c r="AP5" s="13"/>
    </row>
    <row r="6" spans="2:42" ht="15">
      <c r="R6" s="16" t="s">
        <v>31</v>
      </c>
      <c r="S6" s="13">
        <v>6</v>
      </c>
      <c r="T6" s="13">
        <v>6</v>
      </c>
      <c r="U6" s="13"/>
      <c r="V6" s="13"/>
      <c r="W6" s="13">
        <v>3</v>
      </c>
      <c r="X6" s="13">
        <v>9</v>
      </c>
      <c r="Y6" s="13">
        <v>5</v>
      </c>
      <c r="Z6" s="13">
        <v>1</v>
      </c>
      <c r="AA6" s="13"/>
      <c r="AB6" s="13"/>
      <c r="AC6" s="13">
        <v>8</v>
      </c>
      <c r="AD6" s="13">
        <v>4</v>
      </c>
      <c r="AE6" s="13"/>
      <c r="AF6" s="13"/>
      <c r="AG6" s="13">
        <v>10</v>
      </c>
      <c r="AH6" s="13">
        <v>2</v>
      </c>
      <c r="AI6" s="13"/>
      <c r="AJ6" s="13"/>
      <c r="AK6" s="13"/>
      <c r="AL6" s="13"/>
      <c r="AM6" s="13"/>
      <c r="AN6" s="13"/>
      <c r="AO6" s="13"/>
      <c r="AP6" s="13"/>
    </row>
    <row r="7" spans="2:42" ht="15">
      <c r="R7" s="16" t="s">
        <v>32</v>
      </c>
      <c r="S7" s="13"/>
      <c r="T7" s="13">
        <v>9</v>
      </c>
      <c r="U7" s="13"/>
      <c r="V7" s="13"/>
      <c r="W7" s="13">
        <v>7</v>
      </c>
      <c r="X7" s="13">
        <v>2</v>
      </c>
      <c r="Y7" s="13">
        <v>5</v>
      </c>
      <c r="Z7" s="13">
        <v>4</v>
      </c>
      <c r="AA7" s="13"/>
      <c r="AB7" s="13"/>
      <c r="AC7" s="13">
        <v>6</v>
      </c>
      <c r="AD7" s="13">
        <v>3</v>
      </c>
      <c r="AE7" s="13">
        <v>10</v>
      </c>
      <c r="AF7" s="13"/>
      <c r="AG7" s="13"/>
      <c r="AH7" s="13">
        <v>8</v>
      </c>
      <c r="AI7" s="13">
        <v>1</v>
      </c>
      <c r="AJ7" s="13"/>
      <c r="AK7" s="13"/>
      <c r="AL7" s="13"/>
      <c r="AM7" s="13"/>
      <c r="AN7" s="13"/>
      <c r="AO7" s="13"/>
      <c r="AP7" s="13"/>
    </row>
    <row r="8" spans="2:42" s="10" customFormat="1" ht="15">
      <c r="T8" s="11"/>
      <c r="U8" s="12"/>
      <c r="V8" s="12"/>
      <c r="W8" s="12"/>
      <c r="X8" s="12"/>
      <c r="Y8" s="12"/>
      <c r="Z8" s="11"/>
      <c r="AA8" s="11"/>
      <c r="AB8" s="11"/>
      <c r="AC8" s="11"/>
      <c r="AD8" s="11"/>
      <c r="AE8" s="12"/>
      <c r="AF8" s="12"/>
      <c r="AG8" s="12"/>
      <c r="AH8" s="12"/>
      <c r="AI8" s="12"/>
    </row>
    <row r="9" spans="2:42" ht="15">
      <c r="T9" s="6"/>
      <c r="U9" s="9"/>
      <c r="V9" s="9"/>
      <c r="W9" s="9"/>
      <c r="X9" s="9"/>
      <c r="Y9" s="9"/>
      <c r="Z9" s="6"/>
      <c r="AA9" s="6"/>
      <c r="AB9" s="6"/>
      <c r="AC9" s="6"/>
      <c r="AD9" s="6"/>
      <c r="AE9" s="9"/>
      <c r="AF9" s="9"/>
      <c r="AG9" s="9"/>
      <c r="AH9" s="9"/>
      <c r="AI9" s="9"/>
    </row>
    <row r="10" spans="2:42" ht="15">
      <c r="T10" s="6"/>
      <c r="U10" s="9"/>
      <c r="V10" s="9"/>
      <c r="W10" s="9"/>
      <c r="X10" s="9"/>
      <c r="Y10" s="9"/>
      <c r="Z10" s="6"/>
      <c r="AA10" s="6"/>
      <c r="AB10" s="6"/>
      <c r="AC10" s="6"/>
      <c r="AD10" s="6"/>
      <c r="AE10" s="9"/>
      <c r="AF10" s="9"/>
      <c r="AG10" s="9"/>
      <c r="AH10" s="9"/>
      <c r="AI10" s="9"/>
    </row>
    <row r="11" spans="2:42" ht="15">
      <c r="T11" s="6"/>
      <c r="U11" s="9"/>
      <c r="V11" s="9"/>
      <c r="W11" s="9"/>
      <c r="X11" s="9"/>
      <c r="Y11" s="9"/>
      <c r="Z11" s="6"/>
      <c r="AA11" s="6"/>
      <c r="AB11" s="6"/>
      <c r="AC11" s="6"/>
      <c r="AD11" s="6"/>
      <c r="AE11" s="9"/>
      <c r="AF11" s="9"/>
      <c r="AG11" s="9"/>
      <c r="AH11" s="9"/>
      <c r="AI11" s="9"/>
    </row>
    <row r="12" spans="2:42" ht="15">
      <c r="T12" s="6"/>
      <c r="U12" s="9"/>
      <c r="V12" s="9"/>
      <c r="W12" s="9"/>
      <c r="X12" s="9"/>
      <c r="Y12" s="9"/>
      <c r="Z12" s="6"/>
      <c r="AA12" s="6"/>
      <c r="AB12" s="6"/>
      <c r="AC12" s="6"/>
      <c r="AD12" s="6"/>
      <c r="AE12" s="9"/>
      <c r="AF12" s="9"/>
      <c r="AG12" s="9"/>
      <c r="AH12" s="9"/>
      <c r="AI12" s="9"/>
    </row>
    <row r="13" spans="2:42" ht="15">
      <c r="T13" s="6"/>
      <c r="U13" s="9"/>
      <c r="V13" s="9"/>
      <c r="W13" s="9"/>
      <c r="X13" s="9"/>
      <c r="Y13" s="9"/>
      <c r="Z13" s="6"/>
      <c r="AA13" s="6"/>
      <c r="AB13" s="6"/>
      <c r="AC13" s="6"/>
      <c r="AD13" s="6"/>
      <c r="AE13" s="9"/>
      <c r="AF13" s="9"/>
      <c r="AG13" s="9"/>
      <c r="AH13" s="9"/>
      <c r="AI13" s="9"/>
    </row>
    <row r="14" spans="2:42" s="10" customFormat="1" ht="15">
      <c r="T14" s="11"/>
      <c r="U14" s="12"/>
      <c r="V14" s="12"/>
      <c r="W14" s="12"/>
      <c r="X14" s="12"/>
      <c r="Y14" s="12"/>
      <c r="Z14" s="11"/>
      <c r="AA14" s="11"/>
      <c r="AB14" s="11"/>
      <c r="AC14" s="11"/>
      <c r="AD14" s="11"/>
      <c r="AE14" s="12"/>
      <c r="AF14" s="12"/>
      <c r="AG14" s="12"/>
      <c r="AH14" s="12"/>
      <c r="AI14" s="12"/>
    </row>
    <row r="15" spans="2:42" ht="15">
      <c r="T15" s="6"/>
      <c r="U15" s="9"/>
      <c r="V15" s="9"/>
      <c r="W15" s="9"/>
      <c r="X15" s="9"/>
      <c r="Y15" s="9"/>
      <c r="Z15" s="6"/>
      <c r="AA15" s="6"/>
      <c r="AB15" s="6"/>
      <c r="AC15" s="6"/>
      <c r="AD15" s="6"/>
      <c r="AE15" s="9"/>
      <c r="AF15" s="9"/>
      <c r="AG15" s="9"/>
      <c r="AH15" s="9"/>
      <c r="AI15" s="9"/>
    </row>
    <row r="16" spans="2:42" ht="15">
      <c r="T16" s="6"/>
      <c r="U16" s="9"/>
      <c r="V16" s="9"/>
      <c r="W16" s="9"/>
      <c r="X16" s="9"/>
      <c r="Y16" s="9"/>
      <c r="Z16" s="6"/>
      <c r="AA16" s="6"/>
      <c r="AB16" s="6"/>
      <c r="AC16" s="6"/>
      <c r="AD16" s="6"/>
      <c r="AE16" s="9"/>
      <c r="AF16" s="9"/>
      <c r="AG16" s="9"/>
      <c r="AH16" s="9"/>
      <c r="AI16" s="9"/>
    </row>
    <row r="17" spans="18:42" ht="15">
      <c r="T17" s="6"/>
      <c r="U17" s="9"/>
      <c r="V17" s="9"/>
      <c r="W17" s="9"/>
      <c r="X17" s="9"/>
      <c r="Y17" s="9"/>
      <c r="Z17" s="6"/>
      <c r="AA17" s="6"/>
      <c r="AB17" s="6"/>
      <c r="AC17" s="6"/>
      <c r="AD17" s="6"/>
      <c r="AE17" s="9"/>
      <c r="AF17" s="9"/>
      <c r="AG17" s="9"/>
      <c r="AH17" s="9"/>
      <c r="AI17" s="9"/>
    </row>
    <row r="18" spans="18:42" ht="15">
      <c r="T18" s="6"/>
      <c r="U18" s="9"/>
      <c r="V18" s="9"/>
      <c r="W18" s="9"/>
      <c r="X18" s="9"/>
      <c r="Y18" s="9"/>
      <c r="Z18" s="6"/>
      <c r="AA18" s="6"/>
      <c r="AB18" s="6"/>
      <c r="AC18" s="6"/>
      <c r="AD18" s="6"/>
      <c r="AE18" s="9"/>
      <c r="AF18" s="9"/>
      <c r="AG18" s="9"/>
      <c r="AH18" s="9"/>
      <c r="AI18" s="9"/>
    </row>
    <row r="19" spans="18:42" ht="15">
      <c r="T19" s="6"/>
      <c r="U19" s="9"/>
      <c r="V19" s="9"/>
      <c r="W19" s="9"/>
      <c r="X19" s="9"/>
      <c r="Y19" s="9"/>
      <c r="Z19" s="6"/>
      <c r="AA19" s="6"/>
      <c r="AB19" s="6"/>
      <c r="AC19" s="6"/>
      <c r="AD19" s="6"/>
      <c r="AE19" s="9"/>
      <c r="AF19" s="9"/>
      <c r="AG19" s="9"/>
      <c r="AH19" s="9"/>
      <c r="AI19" s="9"/>
    </row>
    <row r="20" spans="18:42" ht="15">
      <c r="T20" s="6"/>
      <c r="U20" s="9"/>
      <c r="V20" s="9"/>
      <c r="W20" s="9"/>
      <c r="X20" s="9"/>
      <c r="Y20" s="9"/>
      <c r="Z20" s="6"/>
      <c r="AA20" s="6"/>
      <c r="AB20" s="6"/>
      <c r="AC20" s="6"/>
      <c r="AD20" s="6"/>
      <c r="AE20" s="9"/>
      <c r="AF20" s="9"/>
      <c r="AG20" s="9"/>
      <c r="AH20" s="9"/>
      <c r="AI20" s="9"/>
    </row>
    <row r="21" spans="18:42" ht="15">
      <c r="T21" s="6"/>
      <c r="U21" s="9"/>
      <c r="V21" s="9"/>
      <c r="W21" s="9"/>
      <c r="X21" s="9"/>
      <c r="Y21" s="9"/>
      <c r="Z21" s="6"/>
      <c r="AA21" s="6"/>
      <c r="AB21" s="6"/>
      <c r="AC21" s="6"/>
      <c r="AD21" s="6"/>
      <c r="AE21" s="9"/>
      <c r="AF21" s="9"/>
      <c r="AG21" s="9"/>
      <c r="AH21" s="9"/>
      <c r="AI21" s="9"/>
    </row>
    <row r="22" spans="18:42" ht="15">
      <c r="S22" s="35">
        <v>2</v>
      </c>
      <c r="T22" s="6"/>
      <c r="U22" s="9"/>
      <c r="V22" s="9"/>
      <c r="W22" s="9"/>
      <c r="X22" s="9"/>
      <c r="Y22" s="9"/>
      <c r="Z22" s="6"/>
      <c r="AA22" s="6"/>
      <c r="AB22" s="6"/>
      <c r="AC22" s="6"/>
      <c r="AD22" s="6"/>
      <c r="AE22" s="9"/>
      <c r="AF22" s="9"/>
      <c r="AG22" s="9"/>
      <c r="AH22" s="9"/>
      <c r="AI22" s="9"/>
    </row>
    <row r="23" spans="18:42" ht="15">
      <c r="T23" s="6"/>
    </row>
    <row r="24" spans="18:42" ht="15">
      <c r="T24" s="6"/>
    </row>
    <row r="25" spans="18:42" ht="15">
      <c r="T25" s="6"/>
    </row>
    <row r="26" spans="18:42" ht="15">
      <c r="R26" s="5" t="s">
        <v>42</v>
      </c>
      <c r="S26" s="14" t="s">
        <v>10</v>
      </c>
      <c r="T26" s="14" t="s">
        <v>16</v>
      </c>
      <c r="U26" s="14" t="s">
        <v>18</v>
      </c>
      <c r="V26" s="14" t="s">
        <v>17</v>
      </c>
      <c r="W26" s="14" t="s">
        <v>22</v>
      </c>
      <c r="X26" s="14" t="s">
        <v>20</v>
      </c>
      <c r="Y26" s="14" t="s">
        <v>8</v>
      </c>
      <c r="Z26" s="14" t="s">
        <v>13</v>
      </c>
      <c r="AA26" s="14" t="s">
        <v>25</v>
      </c>
      <c r="AB26" s="14" t="s">
        <v>11</v>
      </c>
      <c r="AC26" s="14" t="s">
        <v>21</v>
      </c>
      <c r="AD26" s="14" t="s">
        <v>14</v>
      </c>
      <c r="AE26" s="14" t="s">
        <v>19</v>
      </c>
      <c r="AF26" s="14" t="s">
        <v>15</v>
      </c>
      <c r="AG26" s="14" t="s">
        <v>23</v>
      </c>
      <c r="AH26" s="14" t="s">
        <v>9</v>
      </c>
      <c r="AI26" s="14" t="s">
        <v>24</v>
      </c>
      <c r="AJ26" s="14" t="s">
        <v>35</v>
      </c>
      <c r="AK26" s="14" t="s">
        <v>36</v>
      </c>
      <c r="AL26" s="14" t="s">
        <v>37</v>
      </c>
      <c r="AM26" s="14" t="s">
        <v>38</v>
      </c>
      <c r="AN26" s="14" t="s">
        <v>39</v>
      </c>
      <c r="AO26" s="14" t="s">
        <v>40</v>
      </c>
      <c r="AP26" s="14" t="s">
        <v>41</v>
      </c>
    </row>
    <row r="27" spans="18:42" ht="15">
      <c r="R27" s="35" t="str">
        <f>IF(S22=1,"Accounting",IF(S22=2,"Finance",IF(S22=3,"Entrepreneurship",IF(S22=4,"Management",IF(S22=5,"Marketing",IF(S22=6,"Non-Profit",""))))))</f>
        <v>Finance</v>
      </c>
      <c r="S27" s="35">
        <f>VLOOKUP($R27,$R$2:$AP$7,2,FALSE)</f>
        <v>2</v>
      </c>
      <c r="T27" s="35">
        <f>VLOOKUP($R27,$R$2:$AP$7,3,FALSE)</f>
        <v>4</v>
      </c>
      <c r="U27" s="35">
        <f>VLOOKUP($R27,$R$2:$AP$7,4,FALSE)</f>
        <v>0</v>
      </c>
      <c r="V27" s="35">
        <f>VLOOKUP($R27,$R$2:$AP$7,5,FALSE)</f>
        <v>0</v>
      </c>
      <c r="W27" s="35">
        <f>VLOOKUP($R27,$R$2:$AP$7,6,FALSE)</f>
        <v>0</v>
      </c>
      <c r="X27" s="35">
        <f>VLOOKUP($R27,$R$2:$AP$7,7,FALSE)</f>
        <v>7</v>
      </c>
      <c r="Y27" s="35">
        <f>VLOOKUP($R27,$R$2:$AP$7,8,FALSE)</f>
        <v>7</v>
      </c>
      <c r="Z27" s="35">
        <f>VLOOKUP($R27,$R$2:$AP$7,9,FALSE)</f>
        <v>7</v>
      </c>
      <c r="AA27" s="35">
        <f>VLOOKUP($R27,$R$2:$AP$7,10,FALSE)</f>
        <v>0</v>
      </c>
      <c r="AB27" s="35">
        <f>VLOOKUP($R27,$R$2:$AP$7,11,FALSE)</f>
        <v>6</v>
      </c>
      <c r="AC27" s="35">
        <f>VLOOKUP($R27,$R$2:$AP$7,12,FALSE)</f>
        <v>0</v>
      </c>
      <c r="AD27" s="35">
        <f>VLOOKUP($R27,$R$2:$AP$7,13,FALSE)</f>
        <v>5</v>
      </c>
      <c r="AE27" s="35">
        <f>VLOOKUP($R27,$R$2:$AP$7,14,FALSE)</f>
        <v>3</v>
      </c>
      <c r="AF27" s="35">
        <f>VLOOKUP($R27,$R$2:$AP$7,15,FALSE)</f>
        <v>0</v>
      </c>
      <c r="AG27" s="35">
        <f>VLOOKUP($R27,$R$2:$AP$7,16,FALSE)</f>
        <v>10</v>
      </c>
      <c r="AH27" s="35">
        <f>VLOOKUP($R27,$R$2:$AP$7,17,FALSE)</f>
        <v>1</v>
      </c>
      <c r="AI27" s="35">
        <f>VLOOKUP($R27,$R$2:$AP$7,18,FALSE)</f>
        <v>0</v>
      </c>
      <c r="AJ27" s="35">
        <f>VLOOKUP($R27,$R$2:$AP$7,19,FALSE)</f>
        <v>0</v>
      </c>
      <c r="AK27" s="35">
        <f>VLOOKUP($R27,$R$2:$AP$7,20,FALSE)</f>
        <v>0</v>
      </c>
      <c r="AL27" s="35">
        <f>VLOOKUP($R27,$R$2:$AP$7,21,FALSE)</f>
        <v>0</v>
      </c>
      <c r="AM27" s="35">
        <f>VLOOKUP($R27,$R$2:$AP$7,22,FALSE)</f>
        <v>0</v>
      </c>
      <c r="AN27" s="35">
        <f>VLOOKUP($R27,$R$2:$AP$7,23,FALSE)</f>
        <v>0</v>
      </c>
      <c r="AO27" s="35">
        <f>VLOOKUP($R27,$R$2:$AP$7,24,FALSE)</f>
        <v>0</v>
      </c>
      <c r="AP27" s="35">
        <f>VLOOKUP($R27,$R$2:$AP$7,25,FALSE)</f>
        <v>0</v>
      </c>
    </row>
    <row r="28" spans="18:42" ht="15"/>
    <row r="29" spans="18:42" ht="15"/>
    <row r="30" spans="18:42" ht="15"/>
    <row r="31" spans="18:42" ht="15"/>
    <row r="32" spans="18:42" ht="15"/>
    <row r="33" ht="15" hidden="1"/>
    <row r="34" ht="15" hidden="1"/>
    <row r="35" ht="15" hidden="1"/>
    <row r="36" ht="15" hidden="1"/>
    <row r="37" ht="15" hidden="1"/>
    <row r="38" ht="15" hidden="1"/>
    <row r="39" ht="15" hidden="1"/>
    <row r="40" ht="15" hidden="1"/>
    <row r="41" ht="15" hidden="1"/>
    <row r="42" ht="15" hidden="1"/>
    <row r="43" ht="15" hidden="1"/>
    <row r="44" ht="15" hidden="1"/>
    <row r="45" ht="15" hidden="1"/>
    <row r="46" ht="15" hidden="1"/>
    <row r="47" ht="15" hidden="1"/>
    <row r="48" ht="15" hidden="1"/>
    <row r="49" ht="15" hidden="1"/>
    <row r="50" ht="15" hidden="1"/>
    <row r="51" ht="15" hidden="1"/>
    <row r="52" ht="15" hidden="1"/>
    <row r="53" ht="15" hidden="1"/>
    <row r="54" ht="15" hidden="1"/>
    <row r="55" ht="15" hidden="1"/>
    <row r="56" ht="15" hidden="1"/>
    <row r="57" ht="15" hidden="1"/>
    <row r="58" ht="15" hidden="1"/>
    <row r="59" ht="15" hidden="1"/>
    <row r="60" ht="15" hidden="1"/>
    <row r="61" ht="15" hidden="1"/>
    <row r="62" ht="15" hidden="1"/>
    <row r="63" ht="15" hidden="1"/>
    <row r="64" ht="15" hidden="1"/>
    <row r="65" ht="15" hidden="1"/>
    <row r="66" ht="15" hidden="1"/>
    <row r="67" ht="15" hidden="1"/>
    <row r="68" ht="15" hidden="1"/>
    <row r="69" ht="15" hidden="1"/>
    <row r="70" ht="15" hidden="1"/>
    <row r="71" ht="15" hidden="1"/>
    <row r="72" ht="15" hidden="1"/>
    <row r="73" ht="15" hidden="1"/>
    <row r="74" ht="15" hidden="1"/>
    <row r="75" ht="15" hidden="1"/>
    <row r="76" ht="15" hidden="1"/>
    <row r="77" ht="15" hidden="1"/>
    <row r="78" ht="15" hidden="1"/>
    <row r="79" ht="15" hidden="1"/>
    <row r="80" ht="15" hidden="1"/>
    <row r="81" ht="15" hidden="1"/>
    <row r="82" ht="15" hidden="1"/>
    <row r="83" ht="15" hidden="1"/>
    <row r="84" ht="15" hidden="1"/>
    <row r="85" ht="15" hidden="1"/>
    <row r="86" ht="15" hidden="1"/>
    <row r="87" ht="15" hidden="1"/>
    <row r="88" ht="15" hidden="1"/>
    <row r="89" ht="15" hidden="1"/>
    <row r="90" ht="15" hidden="1"/>
    <row r="91" ht="15" hidden="1"/>
    <row r="92" ht="15" hidden="1"/>
    <row r="93" ht="15" hidden="1"/>
    <row r="94" ht="15" hidden="1"/>
    <row r="95" ht="15" hidden="1"/>
    <row r="96" ht="15" hidden="1"/>
    <row r="97" ht="15" hidden="1"/>
    <row r="98" ht="15" hidden="1"/>
    <row r="99" ht="15" hidden="1"/>
    <row r="100" ht="15" hidden="1"/>
    <row r="101" ht="15" hidden="1"/>
    <row r="102" ht="15" hidden="1"/>
    <row r="103" ht="15" hidden="1"/>
    <row r="104" ht="15" hidden="1"/>
    <row r="105" ht="15" hidden="1"/>
    <row r="106" ht="15" hidden="1"/>
    <row r="107" ht="15" hidden="1"/>
    <row r="108" ht="15" hidden="1"/>
    <row r="109" ht="15" hidden="1"/>
    <row r="110" ht="15" hidden="1"/>
    <row r="111" ht="15" hidden="1"/>
    <row r="112" ht="15" hidden="1"/>
    <row r="113" ht="15" hidden="1"/>
    <row r="114" ht="15" hidden="1"/>
    <row r="115" ht="15" hidden="1"/>
    <row r="116" ht="15" hidden="1"/>
    <row r="117" ht="15" hidden="1"/>
    <row r="118" ht="15" hidden="1"/>
    <row r="119" ht="15" hidden="1"/>
    <row r="120" ht="15" hidden="1"/>
    <row r="121" ht="15" hidden="1"/>
    <row r="122" ht="15" hidden="1"/>
    <row r="123" ht="15" hidden="1"/>
    <row r="124" ht="15" hidden="1"/>
    <row r="125" ht="15" hidden="1"/>
    <row r="126" ht="15" hidden="1"/>
    <row r="127" ht="15" hidden="1"/>
    <row r="128" ht="15" hidden="1"/>
    <row r="129" ht="15" hidden="1"/>
    <row r="130" ht="15" hidden="1"/>
    <row r="131" ht="15" hidden="1"/>
    <row r="132" ht="15" hidden="1"/>
    <row r="133" ht="15" hidden="1"/>
    <row r="134" ht="15" hidden="1"/>
    <row r="135" ht="15" hidden="1"/>
    <row r="136" ht="15" hidden="1"/>
    <row r="137" ht="15" hidden="1"/>
    <row r="138" ht="15" hidden="1"/>
    <row r="139" ht="15" hidden="1"/>
    <row r="140" ht="15" hidden="1"/>
    <row r="141" ht="15" hidden="1"/>
    <row r="142" ht="15" hidden="1"/>
    <row r="143" ht="15" hidden="1"/>
    <row r="144" ht="15" hidden="1"/>
    <row r="145" ht="15" hidden="1"/>
    <row r="146" ht="15" hidden="1"/>
    <row r="147" ht="15" hidden="1"/>
    <row r="148" ht="15" hidden="1"/>
    <row r="149" ht="15" hidden="1"/>
    <row r="150" ht="15" hidden="1"/>
    <row r="151" ht="15" hidden="1"/>
    <row r="152" ht="15" hidden="1"/>
    <row r="153" ht="15" hidden="1"/>
    <row r="154" ht="15" hidden="1"/>
    <row r="155" ht="15" hidden="1"/>
    <row r="156" ht="15" hidden="1"/>
    <row r="157" ht="15" hidden="1"/>
    <row r="158" ht="15" hidden="1"/>
    <row r="159" ht="15" hidden="1"/>
    <row r="160" ht="15" hidden="1"/>
    <row r="161" ht="15" hidden="1"/>
    <row r="162" ht="15" hidden="1"/>
    <row r="163" ht="15" hidden="1"/>
    <row r="164" ht="15" hidden="1"/>
    <row r="165" ht="15" hidden="1"/>
    <row r="166" ht="15" hidden="1"/>
    <row r="167" ht="15" hidden="1"/>
    <row r="168" ht="15" hidden="1"/>
    <row r="169" ht="15" hidden="1"/>
    <row r="170" ht="15" hidden="1"/>
    <row r="171" ht="15" hidden="1"/>
    <row r="172" ht="15" hidden="1"/>
    <row r="173" ht="15" hidden="1"/>
    <row r="174" ht="15" hidden="1"/>
    <row r="175" ht="15" hidden="1"/>
    <row r="176" ht="15" hidden="1"/>
    <row r="177" ht="15" hidden="1"/>
    <row r="178" ht="15" hidden="1"/>
    <row r="179" ht="15" hidden="1"/>
    <row r="180" ht="15" hidden="1"/>
    <row r="181" ht="15" hidden="1"/>
    <row r="182" ht="15" hidden="1"/>
    <row r="183" ht="15" hidden="1"/>
    <row r="184" ht="15" hidden="1"/>
    <row r="185" ht="15" hidden="1"/>
    <row r="186" ht="15" hidden="1"/>
    <row r="187" ht="15" hidden="1"/>
    <row r="188" ht="15" hidden="1"/>
    <row r="189" ht="15" hidden="1"/>
    <row r="190" ht="15" hidden="1"/>
    <row r="191" ht="15" hidden="1"/>
    <row r="192" ht="15" hidden="1"/>
    <row r="193" ht="15" hidden="1"/>
    <row r="194" ht="15" hidden="1"/>
    <row r="195" ht="15" hidden="1"/>
    <row r="196" ht="15" hidden="1"/>
    <row r="197" ht="15" hidden="1"/>
    <row r="198" ht="15" hidden="1"/>
    <row r="199" ht="15" hidden="1"/>
    <row r="200" ht="15" hidden="1"/>
    <row r="201" ht="15" hidden="1"/>
    <row r="202" ht="15" hidden="1"/>
    <row r="203" ht="15" hidden="1"/>
    <row r="204" ht="15" hidden="1"/>
    <row r="205" ht="15" hidden="1"/>
    <row r="206" ht="15" hidden="1"/>
    <row r="207" ht="15" hidden="1"/>
    <row r="208" ht="15" hidden="1"/>
    <row r="209" spans="19:19" ht="15" hidden="1">
      <c r="S209">
        <v>6</v>
      </c>
    </row>
    <row r="210" spans="19:19" ht="15" customHeight="1"/>
    <row r="211" spans="19:19" ht="15" customHeight="1"/>
    <row r="212" spans="19:19" ht="15" customHeight="1"/>
    <row r="213" spans="19:19" ht="15" hidden="1" customHeight="1"/>
    <row r="214" spans="19:19" ht="15" hidden="1" customHeight="1"/>
    <row r="215" spans="19:19" ht="15" hidden="1" customHeight="1"/>
  </sheetData>
  <sheetProtection password="CF6E" sheet="1" objects="1" scenarios="1" selectLockedCells="1" selectUnlockedCells="1"/>
  <mergeCells count="1">
    <mergeCell ref="B2:D2"/>
  </mergeCells>
  <pageMargins left="0.7" right="0.7" top="0.75" bottom="0.75" header="0.3" footer="0.3"/>
  <pageSetup orientation="portrait" r:id="rId1"/>
  <drawing r:id="rId2"/>
  <legacyDrawing r:id="rId3"/>
  <picture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Dashboard 1</vt:lpstr>
      <vt:lpstr>Dashboard 2</vt:lpstr>
      <vt:lpstr>BW Rankings</vt:lpstr>
      <vt:lpstr>USN Rankings</vt:lpstr>
      <vt:lpstr>USN-Rankings Speciality</vt:lpstr>
    </vt:vector>
  </TitlesOfParts>
  <Company>Telenor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Hussain15</dc:creator>
  <cp:lastModifiedBy>Hussain15</cp:lastModifiedBy>
  <dcterms:created xsi:type="dcterms:W3CDTF">2010-10-20T12:04:46Z</dcterms:created>
  <dcterms:modified xsi:type="dcterms:W3CDTF">2010-11-10T12:10:02Z</dcterms:modified>
</cp:coreProperties>
</file>