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1415" windowHeight="5130"/>
  </bookViews>
  <sheets>
    <sheet name="Dashboard 1" sheetId="3" r:id="rId1"/>
    <sheet name="Dashboard 2" sheetId="9" r:id="rId2"/>
    <sheet name="FT-Global MBA Rankings" sheetId="7" r:id="rId3"/>
  </sheets>
  <definedNames>
    <definedName name="_xlnm._FilterDatabase" localSheetId="0" hidden="1">'Dashboard 1'!$AA$1:$AH$18</definedName>
    <definedName name="_xlnm._FilterDatabase" localSheetId="1" hidden="1">'Dashboard 2'!$AA$1:$AH$18</definedName>
  </definedNames>
  <calcPr calcId="124519"/>
</workbook>
</file>

<file path=xl/calcChain.xml><?xml version="1.0" encoding="utf-8"?>
<calcChain xmlns="http://schemas.openxmlformats.org/spreadsheetml/2006/main">
  <c r="AB8" i="9"/>
  <c r="AA27" i="3"/>
  <c r="AA26"/>
  <c r="AA25"/>
  <c r="AA24"/>
  <c r="AA24" i="9"/>
  <c r="AI25" i="7"/>
  <c r="AK25" s="1"/>
  <c r="AI24"/>
  <c r="AO24" s="1"/>
  <c r="Y24"/>
  <c r="AF24" s="1"/>
  <c r="AS3" i="9"/>
  <c r="AS4"/>
  <c r="AS5"/>
  <c r="AS6"/>
  <c r="AS7"/>
  <c r="AS8"/>
  <c r="AS9"/>
  <c r="AS10"/>
  <c r="AS11"/>
  <c r="AS12"/>
  <c r="AS13"/>
  <c r="AS14"/>
  <c r="AS15"/>
  <c r="AS16"/>
  <c r="AS17"/>
  <c r="AS18"/>
  <c r="AS2"/>
  <c r="AM25" i="7" l="1"/>
  <c r="AO25"/>
  <c r="AJ25"/>
  <c r="AL25"/>
  <c r="AN25"/>
  <c r="AP25"/>
  <c r="AL24"/>
  <c r="AN24"/>
  <c r="AP24"/>
  <c r="AJ24"/>
  <c r="AK24"/>
  <c r="AM24"/>
  <c r="AD24"/>
  <c r="AG27" i="3"/>
  <c r="AH26"/>
  <c r="AG25"/>
  <c r="AH24"/>
  <c r="AQ24" i="9" l="1"/>
  <c r="AO24"/>
  <c r="AM24"/>
  <c r="AK24"/>
  <c r="AI24"/>
  <c r="AG24"/>
  <c r="AE24"/>
  <c r="AC24"/>
  <c r="AR24"/>
  <c r="AP24"/>
  <c r="AN24"/>
  <c r="AL24"/>
  <c r="AJ24"/>
  <c r="AH24"/>
  <c r="AF24"/>
  <c r="AB24"/>
  <c r="AD24"/>
  <c r="AF25" i="3"/>
  <c r="AB25"/>
  <c r="AD25"/>
  <c r="AH25"/>
  <c r="AA24" i="7"/>
  <c r="AC24"/>
  <c r="AE24"/>
  <c r="Z24"/>
  <c r="AB24"/>
  <c r="AC24" i="3"/>
  <c r="AE24"/>
  <c r="AG24"/>
  <c r="AC26"/>
  <c r="AE26"/>
  <c r="AG26"/>
  <c r="AB27"/>
  <c r="AD27"/>
  <c r="AF27"/>
  <c r="AH27"/>
  <c r="AB24"/>
  <c r="AD24"/>
  <c r="AF24"/>
  <c r="AC25"/>
  <c r="AE25"/>
  <c r="AB26"/>
  <c r="AD26"/>
  <c r="AF26"/>
  <c r="AC27"/>
  <c r="AE27"/>
</calcChain>
</file>

<file path=xl/sharedStrings.xml><?xml version="1.0" encoding="utf-8"?>
<sst xmlns="http://schemas.openxmlformats.org/spreadsheetml/2006/main" count="125" uniqueCount="53">
  <si>
    <t>School</t>
  </si>
  <si>
    <t>Schools</t>
  </si>
  <si>
    <t>% of Int Students</t>
  </si>
  <si>
    <t>Total Cost</t>
  </si>
  <si>
    <t>Avg Age</t>
  </si>
  <si>
    <t>Program Length</t>
  </si>
  <si>
    <t>Avg Work Exp</t>
  </si>
  <si>
    <t>Avg GMAT</t>
  </si>
  <si>
    <t>FT MBA Enrollment</t>
  </si>
  <si>
    <t>Select Schools</t>
  </si>
  <si>
    <t>Select School</t>
  </si>
  <si>
    <t>Compare Rankings</t>
  </si>
  <si>
    <t>Marketing</t>
  </si>
  <si>
    <t>Finance</t>
  </si>
  <si>
    <t>Applications</t>
  </si>
  <si>
    <t>Male</t>
  </si>
  <si>
    <t>Female</t>
  </si>
  <si>
    <t>Humanities/Social Sciences</t>
  </si>
  <si>
    <t>Engineering/Math/Science</t>
  </si>
  <si>
    <t>Business</t>
  </si>
  <si>
    <t>Consulting</t>
  </si>
  <si>
    <t>Private Equity</t>
  </si>
  <si>
    <t>General Management</t>
  </si>
  <si>
    <t>Others</t>
  </si>
  <si>
    <t>Economics/Others</t>
  </si>
  <si>
    <t>B.Development/Strategy</t>
  </si>
  <si>
    <t>B.D/Strategy</t>
  </si>
  <si>
    <t>P.Equity</t>
  </si>
  <si>
    <t>G.Management</t>
  </si>
  <si>
    <t>Class Enrollment</t>
  </si>
  <si>
    <t>Cranfield</t>
  </si>
  <si>
    <t>ESADE</t>
  </si>
  <si>
    <t>HEC-Paris</t>
  </si>
  <si>
    <t>IE</t>
  </si>
  <si>
    <t>IESE</t>
  </si>
  <si>
    <t>IMD</t>
  </si>
  <si>
    <t>Insead</t>
  </si>
  <si>
    <t>Ivey</t>
  </si>
  <si>
    <t>Judge</t>
  </si>
  <si>
    <t>LBS</t>
  </si>
  <si>
    <t>Manchester</t>
  </si>
  <si>
    <t>Queens</t>
  </si>
  <si>
    <t>Rotman</t>
  </si>
  <si>
    <t>Said</t>
  </si>
  <si>
    <t>Schulich</t>
  </si>
  <si>
    <t>SDA Bocconi</t>
  </si>
  <si>
    <t>IT/Others</t>
  </si>
  <si>
    <t>McGill</t>
  </si>
  <si>
    <t>Desautels-McGill</t>
  </si>
  <si>
    <t>Operations/Logistics</t>
  </si>
  <si>
    <t>Logistics/Real Estate</t>
  </si>
  <si>
    <t>Financial Services</t>
  </si>
  <si>
    <t>Class Size</t>
  </si>
</sst>
</file>

<file path=xl/styles.xml><?xml version="1.0" encoding="utf-8"?>
<styleSheet xmlns="http://schemas.openxmlformats.org/spreadsheetml/2006/main">
  <numFmts count="3">
    <numFmt numFmtId="43" formatCode="_(* #,##0.00_);_(* \(#,##0.00\);_(* &quot;-&quot;??_);_(@_)"/>
    <numFmt numFmtId="164" formatCode="&quot;$&quot;#,##0"/>
    <numFmt numFmtId="165" formatCode="_(* #,##0_);_(* \(#,##0\);_(* &quot;-&quot;??_);_(@_)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31">
    <xf numFmtId="0" fontId="0" fillId="0" borderId="0" xfId="0"/>
    <xf numFmtId="0" fontId="1" fillId="0" borderId="0" xfId="0" applyFont="1" applyAlignment="1">
      <alignment horizontal="center"/>
    </xf>
    <xf numFmtId="9" fontId="0" fillId="0" borderId="0" xfId="0" applyNumberFormat="1"/>
    <xf numFmtId="3" fontId="0" fillId="0" borderId="0" xfId="0" applyNumberFormat="1"/>
    <xf numFmtId="164" fontId="0" fillId="0" borderId="0" xfId="0" applyNumberFormat="1"/>
    <xf numFmtId="0" fontId="1" fillId="0" borderId="0" xfId="0" applyFont="1"/>
    <xf numFmtId="0" fontId="0" fillId="0" borderId="0" xfId="0" applyFill="1"/>
    <xf numFmtId="0" fontId="0" fillId="0" borderId="0" xfId="0" applyNumberFormat="1"/>
    <xf numFmtId="0" fontId="1" fillId="3" borderId="4" xfId="0" applyFont="1" applyFill="1" applyBorder="1"/>
    <xf numFmtId="0" fontId="0" fillId="0" borderId="5" xfId="0" applyBorder="1"/>
    <xf numFmtId="0" fontId="1" fillId="0" borderId="5" xfId="0" applyFont="1" applyBorder="1" applyAlignment="1">
      <alignment horizontal="center"/>
    </xf>
    <xf numFmtId="0" fontId="1" fillId="0" borderId="5" xfId="0" applyFont="1" applyBorder="1"/>
    <xf numFmtId="0" fontId="0" fillId="5" borderId="5" xfId="0" applyFill="1" applyBorder="1"/>
    <xf numFmtId="9" fontId="0" fillId="5" borderId="5" xfId="0" applyNumberFormat="1" applyFill="1" applyBorder="1"/>
    <xf numFmtId="0" fontId="0" fillId="6" borderId="5" xfId="0" applyFill="1" applyBorder="1"/>
    <xf numFmtId="9" fontId="0" fillId="6" borderId="5" xfId="0" applyNumberFormat="1" applyFill="1" applyBorder="1"/>
    <xf numFmtId="0" fontId="1" fillId="6" borderId="5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165" fontId="0" fillId="5" borderId="5" xfId="1" applyNumberFormat="1" applyFont="1" applyFill="1" applyBorder="1"/>
    <xf numFmtId="0" fontId="1" fillId="0" borderId="0" xfId="0" applyFont="1" applyProtection="1">
      <protection locked="0"/>
    </xf>
    <xf numFmtId="3" fontId="0" fillId="0" borderId="0" xfId="0" applyNumberFormat="1" applyProtection="1">
      <protection locked="0"/>
    </xf>
    <xf numFmtId="9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3" fontId="0" fillId="0" borderId="5" xfId="0" applyNumberFormat="1" applyBorder="1" applyProtection="1">
      <protection locked="0"/>
    </xf>
    <xf numFmtId="9" fontId="0" fillId="0" borderId="5" xfId="0" applyNumberFormat="1" applyBorder="1" applyProtection="1">
      <protection locked="0"/>
    </xf>
    <xf numFmtId="1" fontId="0" fillId="0" borderId="0" xfId="0" applyNumberFormat="1" applyProtection="1">
      <protection locked="0"/>
    </xf>
    <xf numFmtId="0" fontId="0" fillId="0" borderId="0" xfId="0" applyProtection="1">
      <protection locked="0"/>
    </xf>
    <xf numFmtId="9" fontId="0" fillId="4" borderId="5" xfId="0" applyNumberFormat="1" applyFill="1" applyBorder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42"/>
  <c:chart>
    <c:view3D>
      <c:perspective val="30"/>
    </c:view3D>
    <c:plotArea>
      <c:layout>
        <c:manualLayout>
          <c:layoutTarget val="inner"/>
          <c:xMode val="edge"/>
          <c:yMode val="edge"/>
          <c:x val="0.19080226435956632"/>
          <c:y val="0.20605555555555555"/>
          <c:w val="0.53160359466675045"/>
          <c:h val="0.61349518810148762"/>
        </c:manualLayout>
      </c:layout>
      <c:bar3DChart>
        <c:barDir val="col"/>
        <c:grouping val="clustered"/>
        <c:ser>
          <c:idx val="0"/>
          <c:order val="0"/>
          <c:tx>
            <c:strRef>
              <c:f>'Dashboard 1'!$AA$24</c:f>
              <c:strCache>
                <c:ptCount val="1"/>
                <c:pt idx="0">
                  <c:v>IE</c:v>
                </c:pt>
              </c:strCache>
            </c:strRef>
          </c:tx>
          <c:dLbls>
            <c:showVal val="1"/>
          </c:dLbls>
          <c:cat>
            <c:strRef>
              <c:f>'Dashboard 1'!$AB$23</c:f>
              <c:strCache>
                <c:ptCount val="1"/>
                <c:pt idx="0">
                  <c:v>Class Enrollment</c:v>
                </c:pt>
              </c:strCache>
            </c:strRef>
          </c:cat>
          <c:val>
            <c:numRef>
              <c:f>'Dashboard 1'!$AB$24</c:f>
              <c:numCache>
                <c:formatCode>#,##0</c:formatCode>
                <c:ptCount val="1"/>
                <c:pt idx="0">
                  <c:v>430</c:v>
                </c:pt>
              </c:numCache>
            </c:numRef>
          </c:val>
        </c:ser>
        <c:ser>
          <c:idx val="1"/>
          <c:order val="1"/>
          <c:tx>
            <c:strRef>
              <c:f>'Dashboard 1'!$AA$25</c:f>
              <c:strCache>
                <c:ptCount val="1"/>
                <c:pt idx="0">
                  <c:v>Queens</c:v>
                </c:pt>
              </c:strCache>
            </c:strRef>
          </c:tx>
          <c:dLbls>
            <c:showVal val="1"/>
          </c:dLbls>
          <c:cat>
            <c:strRef>
              <c:f>'Dashboard 1'!$AB$23</c:f>
              <c:strCache>
                <c:ptCount val="1"/>
                <c:pt idx="0">
                  <c:v>Class Enrollment</c:v>
                </c:pt>
              </c:strCache>
            </c:strRef>
          </c:cat>
          <c:val>
            <c:numRef>
              <c:f>'Dashboard 1'!$AB$25</c:f>
              <c:numCache>
                <c:formatCode>#,##0</c:formatCode>
                <c:ptCount val="1"/>
                <c:pt idx="0">
                  <c:v>119</c:v>
                </c:pt>
              </c:numCache>
            </c:numRef>
          </c:val>
        </c:ser>
        <c:ser>
          <c:idx val="2"/>
          <c:order val="2"/>
          <c:tx>
            <c:strRef>
              <c:f>'Dashboard 1'!$AA$26</c:f>
              <c:strCache>
                <c:ptCount val="1"/>
                <c:pt idx="0">
                  <c:v>Rotman</c:v>
                </c:pt>
              </c:strCache>
            </c:strRef>
          </c:tx>
          <c:dLbls>
            <c:showVal val="1"/>
          </c:dLbls>
          <c:cat>
            <c:strRef>
              <c:f>'Dashboard 1'!$AB$23</c:f>
              <c:strCache>
                <c:ptCount val="1"/>
                <c:pt idx="0">
                  <c:v>Class Enrollment</c:v>
                </c:pt>
              </c:strCache>
            </c:strRef>
          </c:cat>
          <c:val>
            <c:numRef>
              <c:f>'Dashboard 1'!$AB$26</c:f>
              <c:numCache>
                <c:formatCode>#,##0</c:formatCode>
                <c:ptCount val="1"/>
                <c:pt idx="0">
                  <c:v>263</c:v>
                </c:pt>
              </c:numCache>
            </c:numRef>
          </c:val>
        </c:ser>
        <c:ser>
          <c:idx val="3"/>
          <c:order val="3"/>
          <c:tx>
            <c:strRef>
              <c:f>'Dashboard 1'!$AA$27</c:f>
              <c:strCache>
                <c:ptCount val="1"/>
                <c:pt idx="0">
                  <c:v>Said</c:v>
                </c:pt>
              </c:strCache>
            </c:strRef>
          </c:tx>
          <c:dLbls>
            <c:showVal val="1"/>
          </c:dLbls>
          <c:cat>
            <c:strRef>
              <c:f>'Dashboard 1'!$AB$23</c:f>
              <c:strCache>
                <c:ptCount val="1"/>
                <c:pt idx="0">
                  <c:v>Class Enrollment</c:v>
                </c:pt>
              </c:strCache>
            </c:strRef>
          </c:cat>
          <c:val>
            <c:numRef>
              <c:f>'Dashboard 1'!$AB$27</c:f>
              <c:numCache>
                <c:formatCode>#,##0</c:formatCode>
                <c:ptCount val="1"/>
                <c:pt idx="0">
                  <c:v>233</c:v>
                </c:pt>
              </c:numCache>
            </c:numRef>
          </c:val>
        </c:ser>
        <c:dLbls>
          <c:showVal val="1"/>
        </c:dLbls>
        <c:shape val="cylinder"/>
        <c:axId val="68148608"/>
        <c:axId val="73991296"/>
        <c:axId val="0"/>
      </c:bar3DChart>
      <c:catAx>
        <c:axId val="68148608"/>
        <c:scaling>
          <c:orientation val="minMax"/>
        </c:scaling>
        <c:axPos val="b"/>
        <c:tickLblPos val="nextTo"/>
        <c:crossAx val="73991296"/>
        <c:crosses val="autoZero"/>
        <c:auto val="1"/>
        <c:lblAlgn val="ctr"/>
        <c:lblOffset val="100"/>
      </c:catAx>
      <c:valAx>
        <c:axId val="73991296"/>
        <c:scaling>
          <c:orientation val="minMax"/>
        </c:scaling>
        <c:axPos val="l"/>
        <c:majorGridlines/>
        <c:numFmt formatCode="#,##0" sourceLinked="1"/>
        <c:tickLblPos val="nextTo"/>
        <c:crossAx val="68148608"/>
        <c:crosses val="autoZero"/>
        <c:crossBetween val="between"/>
      </c:valAx>
    </c:plotArea>
    <c:legend>
      <c:legendPos val="r"/>
      <c:layout/>
    </c:legend>
  </c:chart>
  <c:txPr>
    <a:bodyPr/>
    <a:lstStyle/>
    <a:p>
      <a:pPr>
        <a:defRPr sz="900"/>
      </a:pPr>
      <a:endParaRPr lang="en-US"/>
    </a:p>
  </c:txPr>
  <c:printSettings>
    <c:headerFooter/>
    <c:pageMargins b="0.75000000000000322" l="0.70000000000000062" r="0.70000000000000062" t="0.75000000000000322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42"/>
  <c:chart>
    <c:view3D>
      <c:perspective val="30"/>
    </c:view3D>
    <c:plotArea>
      <c:layout>
        <c:manualLayout>
          <c:layoutTarget val="inner"/>
          <c:xMode val="edge"/>
          <c:yMode val="edge"/>
          <c:x val="0.19080226435956632"/>
          <c:y val="0.20605555555555555"/>
          <c:w val="0.53160359466675045"/>
          <c:h val="0.61349518810148762"/>
        </c:manualLayout>
      </c:layout>
      <c:bar3DChart>
        <c:barDir val="col"/>
        <c:grouping val="clustered"/>
        <c:ser>
          <c:idx val="0"/>
          <c:order val="0"/>
          <c:tx>
            <c:strRef>
              <c:f>'Dashboard 1'!$AA$24</c:f>
              <c:strCache>
                <c:ptCount val="1"/>
                <c:pt idx="0">
                  <c:v>IE</c:v>
                </c:pt>
              </c:strCache>
            </c:strRef>
          </c:tx>
          <c:dLbls>
            <c:showVal val="1"/>
          </c:dLbls>
          <c:cat>
            <c:strRef>
              <c:f>'Dashboard 1'!$AC$23</c:f>
              <c:strCache>
                <c:ptCount val="1"/>
                <c:pt idx="0">
                  <c:v>% of Int Students</c:v>
                </c:pt>
              </c:strCache>
            </c:strRef>
          </c:cat>
          <c:val>
            <c:numRef>
              <c:f>'Dashboard 1'!$AC$24</c:f>
              <c:numCache>
                <c:formatCode>0%</c:formatCode>
                <c:ptCount val="1"/>
                <c:pt idx="0">
                  <c:v>0.9</c:v>
                </c:pt>
              </c:numCache>
            </c:numRef>
          </c:val>
        </c:ser>
        <c:ser>
          <c:idx val="1"/>
          <c:order val="1"/>
          <c:tx>
            <c:strRef>
              <c:f>'Dashboard 1'!$AA$25</c:f>
              <c:strCache>
                <c:ptCount val="1"/>
                <c:pt idx="0">
                  <c:v>Queens</c:v>
                </c:pt>
              </c:strCache>
            </c:strRef>
          </c:tx>
          <c:dLbls>
            <c:showVal val="1"/>
          </c:dLbls>
          <c:cat>
            <c:strRef>
              <c:f>'Dashboard 1'!$AC$23</c:f>
              <c:strCache>
                <c:ptCount val="1"/>
                <c:pt idx="0">
                  <c:v>% of Int Students</c:v>
                </c:pt>
              </c:strCache>
            </c:strRef>
          </c:cat>
          <c:val>
            <c:numRef>
              <c:f>'Dashboard 1'!$AC$25</c:f>
              <c:numCache>
                <c:formatCode>0%</c:formatCode>
                <c:ptCount val="1"/>
                <c:pt idx="0">
                  <c:v>0.4</c:v>
                </c:pt>
              </c:numCache>
            </c:numRef>
          </c:val>
        </c:ser>
        <c:ser>
          <c:idx val="2"/>
          <c:order val="2"/>
          <c:tx>
            <c:strRef>
              <c:f>'Dashboard 1'!$AA$26</c:f>
              <c:strCache>
                <c:ptCount val="1"/>
                <c:pt idx="0">
                  <c:v>Rotman</c:v>
                </c:pt>
              </c:strCache>
            </c:strRef>
          </c:tx>
          <c:dLbls>
            <c:showVal val="1"/>
          </c:dLbls>
          <c:cat>
            <c:strRef>
              <c:f>'Dashboard 1'!$AC$23</c:f>
              <c:strCache>
                <c:ptCount val="1"/>
                <c:pt idx="0">
                  <c:v>% of Int Students</c:v>
                </c:pt>
              </c:strCache>
            </c:strRef>
          </c:cat>
          <c:val>
            <c:numRef>
              <c:f>'Dashboard 1'!$AC$26</c:f>
              <c:numCache>
                <c:formatCode>0%</c:formatCode>
                <c:ptCount val="1"/>
                <c:pt idx="0">
                  <c:v>0.42</c:v>
                </c:pt>
              </c:numCache>
            </c:numRef>
          </c:val>
        </c:ser>
        <c:ser>
          <c:idx val="3"/>
          <c:order val="3"/>
          <c:tx>
            <c:strRef>
              <c:f>'Dashboard 1'!$AA$27</c:f>
              <c:strCache>
                <c:ptCount val="1"/>
                <c:pt idx="0">
                  <c:v>Said</c:v>
                </c:pt>
              </c:strCache>
            </c:strRef>
          </c:tx>
          <c:dLbls>
            <c:showVal val="1"/>
          </c:dLbls>
          <c:cat>
            <c:strRef>
              <c:f>'Dashboard 1'!$AC$23</c:f>
              <c:strCache>
                <c:ptCount val="1"/>
                <c:pt idx="0">
                  <c:v>% of Int Students</c:v>
                </c:pt>
              </c:strCache>
            </c:strRef>
          </c:cat>
          <c:val>
            <c:numRef>
              <c:f>'Dashboard 1'!$AC$27</c:f>
              <c:numCache>
                <c:formatCode>0%</c:formatCode>
                <c:ptCount val="1"/>
                <c:pt idx="0">
                  <c:v>0.94</c:v>
                </c:pt>
              </c:numCache>
            </c:numRef>
          </c:val>
        </c:ser>
        <c:dLbls>
          <c:showVal val="1"/>
        </c:dLbls>
        <c:shape val="cylinder"/>
        <c:axId val="74052352"/>
        <c:axId val="74053888"/>
        <c:axId val="0"/>
      </c:bar3DChart>
      <c:catAx>
        <c:axId val="74052352"/>
        <c:scaling>
          <c:orientation val="minMax"/>
        </c:scaling>
        <c:axPos val="b"/>
        <c:tickLblPos val="nextTo"/>
        <c:crossAx val="74053888"/>
        <c:crosses val="autoZero"/>
        <c:auto val="1"/>
        <c:lblAlgn val="ctr"/>
        <c:lblOffset val="100"/>
      </c:catAx>
      <c:valAx>
        <c:axId val="74053888"/>
        <c:scaling>
          <c:orientation val="minMax"/>
        </c:scaling>
        <c:axPos val="l"/>
        <c:majorGridlines/>
        <c:numFmt formatCode="0%" sourceLinked="1"/>
        <c:tickLblPos val="nextTo"/>
        <c:crossAx val="74052352"/>
        <c:crosses val="autoZero"/>
        <c:crossBetween val="between"/>
      </c:valAx>
    </c:plotArea>
    <c:legend>
      <c:legendPos val="r"/>
      <c:layout/>
    </c:legend>
  </c:chart>
  <c:txPr>
    <a:bodyPr/>
    <a:lstStyle/>
    <a:p>
      <a:pPr>
        <a:defRPr sz="900"/>
      </a:pPr>
      <a:endParaRPr lang="en-US"/>
    </a:p>
  </c:txPr>
  <c:printSettings>
    <c:headerFooter/>
    <c:pageMargins b="0.75000000000000344" l="0.70000000000000062" r="0.70000000000000062" t="0.75000000000000344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42"/>
  <c:chart>
    <c:plotArea>
      <c:layout>
        <c:manualLayout>
          <c:layoutTarget val="inner"/>
          <c:xMode val="edge"/>
          <c:yMode val="edge"/>
          <c:x val="0.19080226435956632"/>
          <c:y val="0.20605555555555555"/>
          <c:w val="0.53160359466675045"/>
          <c:h val="0.61349518810148762"/>
        </c:manualLayout>
      </c:layout>
      <c:barChart>
        <c:barDir val="bar"/>
        <c:grouping val="clustered"/>
        <c:ser>
          <c:idx val="0"/>
          <c:order val="0"/>
          <c:tx>
            <c:strRef>
              <c:f>'Dashboard 1'!$AA$24</c:f>
              <c:strCache>
                <c:ptCount val="1"/>
                <c:pt idx="0">
                  <c:v>IE</c:v>
                </c:pt>
              </c:strCache>
            </c:strRef>
          </c:tx>
          <c:dLbls>
            <c:dLblPos val="inEnd"/>
            <c:showVal val="1"/>
          </c:dLbls>
          <c:cat>
            <c:strRef>
              <c:f>'Dashboard 1'!$AD$23</c:f>
              <c:strCache>
                <c:ptCount val="1"/>
                <c:pt idx="0">
                  <c:v>Total Cost</c:v>
                </c:pt>
              </c:strCache>
            </c:strRef>
          </c:cat>
          <c:val>
            <c:numRef>
              <c:f>'Dashboard 1'!$AD$24</c:f>
              <c:numCache>
                <c:formatCode>"$"#,##0</c:formatCode>
                <c:ptCount val="1"/>
                <c:pt idx="0">
                  <c:v>69700</c:v>
                </c:pt>
              </c:numCache>
            </c:numRef>
          </c:val>
        </c:ser>
        <c:ser>
          <c:idx val="1"/>
          <c:order val="1"/>
          <c:tx>
            <c:strRef>
              <c:f>'Dashboard 1'!$AA$25</c:f>
              <c:strCache>
                <c:ptCount val="1"/>
                <c:pt idx="0">
                  <c:v>Queens</c:v>
                </c:pt>
              </c:strCache>
            </c:strRef>
          </c:tx>
          <c:dLbls>
            <c:dLblPos val="inEnd"/>
            <c:showVal val="1"/>
          </c:dLbls>
          <c:cat>
            <c:strRef>
              <c:f>'Dashboard 1'!$AD$23</c:f>
              <c:strCache>
                <c:ptCount val="1"/>
                <c:pt idx="0">
                  <c:v>Total Cost</c:v>
                </c:pt>
              </c:strCache>
            </c:strRef>
          </c:cat>
          <c:val>
            <c:numRef>
              <c:f>'Dashboard 1'!$AD$25</c:f>
              <c:numCache>
                <c:formatCode>"$"#,##0</c:formatCode>
                <c:ptCount val="1"/>
                <c:pt idx="0">
                  <c:v>71000</c:v>
                </c:pt>
              </c:numCache>
            </c:numRef>
          </c:val>
        </c:ser>
        <c:ser>
          <c:idx val="2"/>
          <c:order val="2"/>
          <c:tx>
            <c:strRef>
              <c:f>'Dashboard 1'!$AA$26</c:f>
              <c:strCache>
                <c:ptCount val="1"/>
                <c:pt idx="0">
                  <c:v>Rotman</c:v>
                </c:pt>
              </c:strCache>
            </c:strRef>
          </c:tx>
          <c:dLbls>
            <c:dLblPos val="inEnd"/>
            <c:showVal val="1"/>
          </c:dLbls>
          <c:cat>
            <c:strRef>
              <c:f>'Dashboard 1'!$AD$23</c:f>
              <c:strCache>
                <c:ptCount val="1"/>
                <c:pt idx="0">
                  <c:v>Total Cost</c:v>
                </c:pt>
              </c:strCache>
            </c:strRef>
          </c:cat>
          <c:val>
            <c:numRef>
              <c:f>'Dashboard 1'!$AD$26</c:f>
              <c:numCache>
                <c:formatCode>"$"#,##0</c:formatCode>
                <c:ptCount val="1"/>
                <c:pt idx="0">
                  <c:v>99693</c:v>
                </c:pt>
              </c:numCache>
            </c:numRef>
          </c:val>
        </c:ser>
        <c:ser>
          <c:idx val="3"/>
          <c:order val="3"/>
          <c:tx>
            <c:strRef>
              <c:f>'Dashboard 1'!$AA$27</c:f>
              <c:strCache>
                <c:ptCount val="1"/>
                <c:pt idx="0">
                  <c:v>Said</c:v>
                </c:pt>
              </c:strCache>
            </c:strRef>
          </c:tx>
          <c:dLbls>
            <c:dLblPos val="inEnd"/>
            <c:showVal val="1"/>
          </c:dLbls>
          <c:cat>
            <c:strRef>
              <c:f>'Dashboard 1'!$AD$23</c:f>
              <c:strCache>
                <c:ptCount val="1"/>
                <c:pt idx="0">
                  <c:v>Total Cost</c:v>
                </c:pt>
              </c:strCache>
            </c:strRef>
          </c:cat>
          <c:val>
            <c:numRef>
              <c:f>'Dashboard 1'!$AD$27</c:f>
              <c:numCache>
                <c:formatCode>"$"#,##0</c:formatCode>
                <c:ptCount val="1"/>
                <c:pt idx="0">
                  <c:v>56892</c:v>
                </c:pt>
              </c:numCache>
            </c:numRef>
          </c:val>
        </c:ser>
        <c:dLbls>
          <c:showVal val="1"/>
        </c:dLbls>
        <c:axId val="75281920"/>
        <c:axId val="75283456"/>
      </c:barChart>
      <c:catAx>
        <c:axId val="75281920"/>
        <c:scaling>
          <c:orientation val="minMax"/>
        </c:scaling>
        <c:axPos val="l"/>
        <c:tickLblPos val="nextTo"/>
        <c:crossAx val="75283456"/>
        <c:crosses val="autoZero"/>
        <c:auto val="1"/>
        <c:lblAlgn val="ctr"/>
        <c:lblOffset val="100"/>
      </c:catAx>
      <c:valAx>
        <c:axId val="75283456"/>
        <c:scaling>
          <c:orientation val="minMax"/>
        </c:scaling>
        <c:axPos val="b"/>
        <c:majorGridlines/>
        <c:numFmt formatCode="&quot;$&quot;#,##0" sourceLinked="1"/>
        <c:tickLblPos val="nextTo"/>
        <c:crossAx val="75281920"/>
        <c:crosses val="autoZero"/>
        <c:crossBetween val="between"/>
      </c:valAx>
    </c:plotArea>
    <c:legend>
      <c:legendPos val="r"/>
      <c:layout/>
    </c:legend>
  </c:chart>
  <c:txPr>
    <a:bodyPr/>
    <a:lstStyle/>
    <a:p>
      <a:pPr>
        <a:defRPr sz="900"/>
      </a:pPr>
      <a:endParaRPr lang="en-US"/>
    </a:p>
  </c:txPr>
  <c:printSettings>
    <c:headerFooter/>
    <c:pageMargins b="0.75000000000000344" l="0.70000000000000062" r="0.70000000000000062" t="0.75000000000000344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42"/>
  <c:chart>
    <c:view3D>
      <c:perspective val="30"/>
    </c:view3D>
    <c:plotArea>
      <c:layout>
        <c:manualLayout>
          <c:layoutTarget val="inner"/>
          <c:xMode val="edge"/>
          <c:yMode val="edge"/>
          <c:x val="0.19080226435956632"/>
          <c:y val="0.20605555555555555"/>
          <c:w val="0.53160359466675045"/>
          <c:h val="0.61349518810148762"/>
        </c:manualLayout>
      </c:layout>
      <c:bar3DChart>
        <c:barDir val="col"/>
        <c:grouping val="clustered"/>
        <c:ser>
          <c:idx val="0"/>
          <c:order val="0"/>
          <c:tx>
            <c:strRef>
              <c:f>'Dashboard 1'!$AA$24</c:f>
              <c:strCache>
                <c:ptCount val="1"/>
                <c:pt idx="0">
                  <c:v>IE</c:v>
                </c:pt>
              </c:strCache>
            </c:strRef>
          </c:tx>
          <c:dLbls>
            <c:showVal val="1"/>
          </c:dLbls>
          <c:cat>
            <c:strRef>
              <c:f>'Dashboard 1'!$AE$23</c:f>
              <c:strCache>
                <c:ptCount val="1"/>
                <c:pt idx="0">
                  <c:v>Avg Age</c:v>
                </c:pt>
              </c:strCache>
            </c:strRef>
          </c:cat>
          <c:val>
            <c:numRef>
              <c:f>'Dashboard 1'!$AE$24</c:f>
              <c:numCache>
                <c:formatCode>#,##0</c:formatCode>
                <c:ptCount val="1"/>
                <c:pt idx="0">
                  <c:v>28</c:v>
                </c:pt>
              </c:numCache>
            </c:numRef>
          </c:val>
        </c:ser>
        <c:ser>
          <c:idx val="1"/>
          <c:order val="1"/>
          <c:tx>
            <c:strRef>
              <c:f>'Dashboard 1'!$AA$25</c:f>
              <c:strCache>
                <c:ptCount val="1"/>
                <c:pt idx="0">
                  <c:v>Queens</c:v>
                </c:pt>
              </c:strCache>
            </c:strRef>
          </c:tx>
          <c:dLbls>
            <c:showVal val="1"/>
          </c:dLbls>
          <c:cat>
            <c:strRef>
              <c:f>'Dashboard 1'!$AE$23</c:f>
              <c:strCache>
                <c:ptCount val="1"/>
                <c:pt idx="0">
                  <c:v>Avg Age</c:v>
                </c:pt>
              </c:strCache>
            </c:strRef>
          </c:cat>
          <c:val>
            <c:numRef>
              <c:f>'Dashboard 1'!$AE$25</c:f>
              <c:numCache>
                <c:formatCode>#,##0</c:formatCode>
                <c:ptCount val="1"/>
                <c:pt idx="0">
                  <c:v>28</c:v>
                </c:pt>
              </c:numCache>
            </c:numRef>
          </c:val>
        </c:ser>
        <c:ser>
          <c:idx val="2"/>
          <c:order val="2"/>
          <c:tx>
            <c:strRef>
              <c:f>'Dashboard 1'!$AA$26</c:f>
              <c:strCache>
                <c:ptCount val="1"/>
                <c:pt idx="0">
                  <c:v>Rotman</c:v>
                </c:pt>
              </c:strCache>
            </c:strRef>
          </c:tx>
          <c:dLbls>
            <c:showVal val="1"/>
          </c:dLbls>
          <c:cat>
            <c:strRef>
              <c:f>'Dashboard 1'!$AE$23</c:f>
              <c:strCache>
                <c:ptCount val="1"/>
                <c:pt idx="0">
                  <c:v>Avg Age</c:v>
                </c:pt>
              </c:strCache>
            </c:strRef>
          </c:cat>
          <c:val>
            <c:numRef>
              <c:f>'Dashboard 1'!$AE$26</c:f>
              <c:numCache>
                <c:formatCode>#,##0</c:formatCode>
                <c:ptCount val="1"/>
                <c:pt idx="0">
                  <c:v>27</c:v>
                </c:pt>
              </c:numCache>
            </c:numRef>
          </c:val>
        </c:ser>
        <c:ser>
          <c:idx val="3"/>
          <c:order val="3"/>
          <c:tx>
            <c:strRef>
              <c:f>'Dashboard 1'!$AA$27</c:f>
              <c:strCache>
                <c:ptCount val="1"/>
                <c:pt idx="0">
                  <c:v>Said</c:v>
                </c:pt>
              </c:strCache>
            </c:strRef>
          </c:tx>
          <c:dLbls>
            <c:showVal val="1"/>
          </c:dLbls>
          <c:cat>
            <c:strRef>
              <c:f>'Dashboard 1'!$AE$23</c:f>
              <c:strCache>
                <c:ptCount val="1"/>
                <c:pt idx="0">
                  <c:v>Avg Age</c:v>
                </c:pt>
              </c:strCache>
            </c:strRef>
          </c:cat>
          <c:val>
            <c:numRef>
              <c:f>'Dashboard 1'!$AE$27</c:f>
              <c:numCache>
                <c:formatCode>#,##0</c:formatCode>
                <c:ptCount val="1"/>
                <c:pt idx="0">
                  <c:v>29</c:v>
                </c:pt>
              </c:numCache>
            </c:numRef>
          </c:val>
        </c:ser>
        <c:dLbls>
          <c:showVal val="1"/>
        </c:dLbls>
        <c:shape val="cylinder"/>
        <c:axId val="75340416"/>
        <c:axId val="75350400"/>
        <c:axId val="0"/>
      </c:bar3DChart>
      <c:catAx>
        <c:axId val="75340416"/>
        <c:scaling>
          <c:orientation val="minMax"/>
        </c:scaling>
        <c:axPos val="b"/>
        <c:tickLblPos val="nextTo"/>
        <c:crossAx val="75350400"/>
        <c:crosses val="autoZero"/>
        <c:auto val="1"/>
        <c:lblAlgn val="ctr"/>
        <c:lblOffset val="100"/>
      </c:catAx>
      <c:valAx>
        <c:axId val="75350400"/>
        <c:scaling>
          <c:orientation val="minMax"/>
        </c:scaling>
        <c:axPos val="l"/>
        <c:majorGridlines/>
        <c:numFmt formatCode="#,##0" sourceLinked="1"/>
        <c:tickLblPos val="nextTo"/>
        <c:crossAx val="75340416"/>
        <c:crosses val="autoZero"/>
        <c:crossBetween val="between"/>
      </c:valAx>
    </c:plotArea>
    <c:legend>
      <c:legendPos val="r"/>
      <c:layout/>
    </c:legend>
  </c:chart>
  <c:txPr>
    <a:bodyPr/>
    <a:lstStyle/>
    <a:p>
      <a:pPr>
        <a:defRPr sz="900"/>
      </a:pPr>
      <a:endParaRPr lang="en-US"/>
    </a:p>
  </c:txPr>
  <c:printSettings>
    <c:headerFooter/>
    <c:pageMargins b="0.75000000000000344" l="0.70000000000000062" r="0.70000000000000062" t="0.75000000000000344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42"/>
  <c:chart>
    <c:view3D>
      <c:perspective val="30"/>
    </c:view3D>
    <c:plotArea>
      <c:layout>
        <c:manualLayout>
          <c:layoutTarget val="inner"/>
          <c:xMode val="edge"/>
          <c:yMode val="edge"/>
          <c:x val="0.19080226435956632"/>
          <c:y val="0.20605555555555555"/>
          <c:w val="0.53160359466675045"/>
          <c:h val="0.61349518810148762"/>
        </c:manualLayout>
      </c:layout>
      <c:bar3DChart>
        <c:barDir val="col"/>
        <c:grouping val="clustered"/>
        <c:ser>
          <c:idx val="0"/>
          <c:order val="0"/>
          <c:tx>
            <c:strRef>
              <c:f>'Dashboard 1'!$AA$24</c:f>
              <c:strCache>
                <c:ptCount val="1"/>
                <c:pt idx="0">
                  <c:v>IE</c:v>
                </c:pt>
              </c:strCache>
            </c:strRef>
          </c:tx>
          <c:dLbls>
            <c:showVal val="1"/>
          </c:dLbls>
          <c:cat>
            <c:strRef>
              <c:f>'Dashboard 1'!$AF$23</c:f>
              <c:strCache>
                <c:ptCount val="1"/>
                <c:pt idx="0">
                  <c:v>Avg Work Exp</c:v>
                </c:pt>
              </c:strCache>
            </c:strRef>
          </c:cat>
          <c:val>
            <c:numRef>
              <c:f>'Dashboard 1'!$AF$24</c:f>
              <c:numCache>
                <c:formatCode>#,##0</c:formatCode>
                <c:ptCount val="1"/>
                <c:pt idx="0">
                  <c:v>60</c:v>
                </c:pt>
              </c:numCache>
            </c:numRef>
          </c:val>
        </c:ser>
        <c:ser>
          <c:idx val="1"/>
          <c:order val="1"/>
          <c:tx>
            <c:strRef>
              <c:f>'Dashboard 1'!$AA$25</c:f>
              <c:strCache>
                <c:ptCount val="1"/>
                <c:pt idx="0">
                  <c:v>Queens</c:v>
                </c:pt>
              </c:strCache>
            </c:strRef>
          </c:tx>
          <c:dLbls>
            <c:showVal val="1"/>
          </c:dLbls>
          <c:cat>
            <c:strRef>
              <c:f>'Dashboard 1'!$AF$23</c:f>
              <c:strCache>
                <c:ptCount val="1"/>
                <c:pt idx="0">
                  <c:v>Avg Work Exp</c:v>
                </c:pt>
              </c:strCache>
            </c:strRef>
          </c:cat>
          <c:val>
            <c:numRef>
              <c:f>'Dashboard 1'!$AF$25</c:f>
              <c:numCache>
                <c:formatCode>#,##0</c:formatCode>
                <c:ptCount val="1"/>
                <c:pt idx="0">
                  <c:v>54</c:v>
                </c:pt>
              </c:numCache>
            </c:numRef>
          </c:val>
        </c:ser>
        <c:ser>
          <c:idx val="2"/>
          <c:order val="2"/>
          <c:tx>
            <c:strRef>
              <c:f>'Dashboard 1'!$AA$26</c:f>
              <c:strCache>
                <c:ptCount val="1"/>
                <c:pt idx="0">
                  <c:v>Rotman</c:v>
                </c:pt>
              </c:strCache>
            </c:strRef>
          </c:tx>
          <c:dLbls>
            <c:showVal val="1"/>
          </c:dLbls>
          <c:cat>
            <c:strRef>
              <c:f>'Dashboard 1'!$AF$23</c:f>
              <c:strCache>
                <c:ptCount val="1"/>
                <c:pt idx="0">
                  <c:v>Avg Work Exp</c:v>
                </c:pt>
              </c:strCache>
            </c:strRef>
          </c:cat>
          <c:val>
            <c:numRef>
              <c:f>'Dashboard 1'!$AF$26</c:f>
              <c:numCache>
                <c:formatCode>#,##0</c:formatCode>
                <c:ptCount val="1"/>
                <c:pt idx="0">
                  <c:v>48</c:v>
                </c:pt>
              </c:numCache>
            </c:numRef>
          </c:val>
        </c:ser>
        <c:ser>
          <c:idx val="3"/>
          <c:order val="3"/>
          <c:tx>
            <c:strRef>
              <c:f>'Dashboard 1'!$AA$27</c:f>
              <c:strCache>
                <c:ptCount val="1"/>
                <c:pt idx="0">
                  <c:v>Said</c:v>
                </c:pt>
              </c:strCache>
            </c:strRef>
          </c:tx>
          <c:dLbls>
            <c:showVal val="1"/>
          </c:dLbls>
          <c:cat>
            <c:strRef>
              <c:f>'Dashboard 1'!$AF$23</c:f>
              <c:strCache>
                <c:ptCount val="1"/>
                <c:pt idx="0">
                  <c:v>Avg Work Exp</c:v>
                </c:pt>
              </c:strCache>
            </c:strRef>
          </c:cat>
          <c:val>
            <c:numRef>
              <c:f>'Dashboard 1'!$AF$27</c:f>
              <c:numCache>
                <c:formatCode>#,##0</c:formatCode>
                <c:ptCount val="1"/>
                <c:pt idx="0">
                  <c:v>60</c:v>
                </c:pt>
              </c:numCache>
            </c:numRef>
          </c:val>
        </c:ser>
        <c:dLbls>
          <c:showVal val="1"/>
        </c:dLbls>
        <c:shape val="cylinder"/>
        <c:axId val="79925248"/>
        <c:axId val="79926784"/>
        <c:axId val="0"/>
      </c:bar3DChart>
      <c:catAx>
        <c:axId val="79925248"/>
        <c:scaling>
          <c:orientation val="minMax"/>
        </c:scaling>
        <c:axPos val="b"/>
        <c:tickLblPos val="nextTo"/>
        <c:crossAx val="79926784"/>
        <c:crosses val="autoZero"/>
        <c:auto val="1"/>
        <c:lblAlgn val="ctr"/>
        <c:lblOffset val="100"/>
      </c:catAx>
      <c:valAx>
        <c:axId val="79926784"/>
        <c:scaling>
          <c:orientation val="minMax"/>
        </c:scaling>
        <c:axPos val="l"/>
        <c:majorGridlines/>
        <c:numFmt formatCode="#,##0" sourceLinked="1"/>
        <c:tickLblPos val="nextTo"/>
        <c:crossAx val="79925248"/>
        <c:crosses val="autoZero"/>
        <c:crossBetween val="between"/>
      </c:valAx>
    </c:plotArea>
    <c:legend>
      <c:legendPos val="r"/>
      <c:layout/>
    </c:legend>
  </c:chart>
  <c:txPr>
    <a:bodyPr/>
    <a:lstStyle/>
    <a:p>
      <a:pPr>
        <a:defRPr sz="900"/>
      </a:pPr>
      <a:endParaRPr lang="en-US"/>
    </a:p>
  </c:txPr>
  <c:printSettings>
    <c:headerFooter/>
    <c:pageMargins b="0.75000000000000344" l="0.70000000000000062" r="0.70000000000000062" t="0.75000000000000344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42"/>
  <c:chart>
    <c:plotArea>
      <c:layout>
        <c:manualLayout>
          <c:layoutTarget val="inner"/>
          <c:xMode val="edge"/>
          <c:yMode val="edge"/>
          <c:x val="0.19080226435956632"/>
          <c:y val="0.20605555555555555"/>
          <c:w val="0.53160359466675045"/>
          <c:h val="0.61349518810148762"/>
        </c:manualLayout>
      </c:layout>
      <c:barChart>
        <c:barDir val="bar"/>
        <c:grouping val="clustered"/>
        <c:ser>
          <c:idx val="0"/>
          <c:order val="0"/>
          <c:tx>
            <c:strRef>
              <c:f>'Dashboard 1'!$AA$24</c:f>
              <c:strCache>
                <c:ptCount val="1"/>
                <c:pt idx="0">
                  <c:v>IE</c:v>
                </c:pt>
              </c:strCache>
            </c:strRef>
          </c:tx>
          <c:dLbls>
            <c:dLblPos val="inEnd"/>
            <c:showVal val="1"/>
          </c:dLbls>
          <c:cat>
            <c:strRef>
              <c:f>'Dashboard 1'!$AG$23</c:f>
              <c:strCache>
                <c:ptCount val="1"/>
                <c:pt idx="0">
                  <c:v>Avg GMAT</c:v>
                </c:pt>
              </c:strCache>
            </c:strRef>
          </c:cat>
          <c:val>
            <c:numRef>
              <c:f>'Dashboard 1'!$AG$24</c:f>
              <c:numCache>
                <c:formatCode>#,##0</c:formatCode>
                <c:ptCount val="1"/>
                <c:pt idx="0">
                  <c:v>680</c:v>
                </c:pt>
              </c:numCache>
            </c:numRef>
          </c:val>
        </c:ser>
        <c:ser>
          <c:idx val="1"/>
          <c:order val="1"/>
          <c:tx>
            <c:strRef>
              <c:f>'Dashboard 1'!$AA$25</c:f>
              <c:strCache>
                <c:ptCount val="1"/>
                <c:pt idx="0">
                  <c:v>Queens</c:v>
                </c:pt>
              </c:strCache>
            </c:strRef>
          </c:tx>
          <c:dLbls>
            <c:showVal val="1"/>
          </c:dLbls>
          <c:cat>
            <c:strRef>
              <c:f>'Dashboard 1'!$AG$23</c:f>
              <c:strCache>
                <c:ptCount val="1"/>
                <c:pt idx="0">
                  <c:v>Avg GMAT</c:v>
                </c:pt>
              </c:strCache>
            </c:strRef>
          </c:cat>
          <c:val>
            <c:numRef>
              <c:f>'Dashboard 1'!$AG$25</c:f>
              <c:numCache>
                <c:formatCode>#,##0</c:formatCode>
                <c:ptCount val="1"/>
                <c:pt idx="0">
                  <c:v>650</c:v>
                </c:pt>
              </c:numCache>
            </c:numRef>
          </c:val>
        </c:ser>
        <c:ser>
          <c:idx val="2"/>
          <c:order val="2"/>
          <c:tx>
            <c:strRef>
              <c:f>'Dashboard 1'!$AA$26</c:f>
              <c:strCache>
                <c:ptCount val="1"/>
                <c:pt idx="0">
                  <c:v>Rotman</c:v>
                </c:pt>
              </c:strCache>
            </c:strRef>
          </c:tx>
          <c:dLbls>
            <c:showVal val="1"/>
          </c:dLbls>
          <c:cat>
            <c:strRef>
              <c:f>'Dashboard 1'!$AG$23</c:f>
              <c:strCache>
                <c:ptCount val="1"/>
                <c:pt idx="0">
                  <c:v>Avg GMAT</c:v>
                </c:pt>
              </c:strCache>
            </c:strRef>
          </c:cat>
          <c:val>
            <c:numRef>
              <c:f>'Dashboard 1'!$AG$26</c:f>
              <c:numCache>
                <c:formatCode>#,##0</c:formatCode>
                <c:ptCount val="1"/>
                <c:pt idx="0">
                  <c:v>650</c:v>
                </c:pt>
              </c:numCache>
            </c:numRef>
          </c:val>
        </c:ser>
        <c:ser>
          <c:idx val="3"/>
          <c:order val="3"/>
          <c:tx>
            <c:strRef>
              <c:f>'Dashboard 1'!$AA$27</c:f>
              <c:strCache>
                <c:ptCount val="1"/>
                <c:pt idx="0">
                  <c:v>Said</c:v>
                </c:pt>
              </c:strCache>
            </c:strRef>
          </c:tx>
          <c:dLbls>
            <c:showVal val="1"/>
          </c:dLbls>
          <c:cat>
            <c:strRef>
              <c:f>'Dashboard 1'!$AG$23</c:f>
              <c:strCache>
                <c:ptCount val="1"/>
                <c:pt idx="0">
                  <c:v>Avg GMAT</c:v>
                </c:pt>
              </c:strCache>
            </c:strRef>
          </c:cat>
          <c:val>
            <c:numRef>
              <c:f>'Dashboard 1'!$AG$27</c:f>
              <c:numCache>
                <c:formatCode>#,##0</c:formatCode>
                <c:ptCount val="1"/>
                <c:pt idx="0">
                  <c:v>700</c:v>
                </c:pt>
              </c:numCache>
            </c:numRef>
          </c:val>
        </c:ser>
        <c:dLbls>
          <c:showVal val="1"/>
        </c:dLbls>
        <c:axId val="79852288"/>
        <c:axId val="79853824"/>
      </c:barChart>
      <c:catAx>
        <c:axId val="79852288"/>
        <c:scaling>
          <c:orientation val="minMax"/>
        </c:scaling>
        <c:axPos val="l"/>
        <c:tickLblPos val="nextTo"/>
        <c:crossAx val="79853824"/>
        <c:crosses val="autoZero"/>
        <c:auto val="1"/>
        <c:lblAlgn val="ctr"/>
        <c:lblOffset val="100"/>
      </c:catAx>
      <c:valAx>
        <c:axId val="79853824"/>
        <c:scaling>
          <c:orientation val="minMax"/>
        </c:scaling>
        <c:axPos val="b"/>
        <c:majorGridlines/>
        <c:numFmt formatCode="#,##0" sourceLinked="1"/>
        <c:tickLblPos val="nextTo"/>
        <c:crossAx val="79852288"/>
        <c:crosses val="autoZero"/>
        <c:crossBetween val="between"/>
      </c:valAx>
    </c:plotArea>
    <c:legend>
      <c:legendPos val="r"/>
      <c:layout/>
    </c:legend>
  </c:chart>
  <c:txPr>
    <a:bodyPr/>
    <a:lstStyle/>
    <a:p>
      <a:pPr>
        <a:defRPr sz="900"/>
      </a:pPr>
      <a:endParaRPr lang="en-US"/>
    </a:p>
  </c:txPr>
  <c:printSettings>
    <c:headerFooter/>
    <c:pageMargins b="0.75000000000000344" l="0.70000000000000062" r="0.70000000000000062" t="0.75000000000000344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40"/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Total Applicants vs Enrolled</a:t>
            </a:r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tx>
            <c:strRef>
              <c:f>'Dashboard 2'!$AA$24</c:f>
              <c:strCache>
                <c:ptCount val="1"/>
                <c:pt idx="0">
                  <c:v>Schulich</c:v>
                </c:pt>
              </c:strCache>
            </c:strRef>
          </c:tx>
          <c:explosion val="25"/>
          <c:dPt>
            <c:idx val="0"/>
            <c:spPr>
              <a:gradFill flip="none" rotWithShape="1">
                <a:gsLst>
                  <a:gs pos="0">
                    <a:srgbClr val="FFEFD1"/>
                  </a:gs>
                  <a:gs pos="64999">
                    <a:schemeClr val="accent6">
                      <a:lumMod val="75000"/>
                    </a:schemeClr>
                  </a:gs>
                  <a:gs pos="100000">
                    <a:srgbClr val="D1C39F"/>
                  </a:gs>
                </a:gsLst>
                <a:path path="circle">
                  <a:fillToRect l="100000" t="100000"/>
                </a:path>
                <a:tileRect r="-100000" b="-100000"/>
              </a:gradFill>
            </c:spPr>
          </c:dPt>
          <c:dPt>
            <c:idx val="1"/>
            <c:spPr>
              <a:gradFill>
                <a:gsLst>
                  <a:gs pos="0">
                    <a:srgbClr val="FBEAC7"/>
                  </a:gs>
                  <a:gs pos="17999">
                    <a:srgbClr val="FEE7F2"/>
                  </a:gs>
                  <a:gs pos="36000">
                    <a:srgbClr val="FAC77D"/>
                  </a:gs>
                  <a:gs pos="61000">
                    <a:srgbClr val="FBA97D"/>
                  </a:gs>
                  <a:gs pos="82001">
                    <a:srgbClr val="FBD49C"/>
                  </a:gs>
                  <a:gs pos="100000">
                    <a:srgbClr val="FEE7F2"/>
                  </a:gs>
                </a:gsLst>
                <a:lin ang="5400000" scaled="0"/>
              </a:gradFill>
            </c:spPr>
          </c:dPt>
          <c:dLbls>
            <c:txPr>
              <a:bodyPr/>
              <a:lstStyle/>
              <a:p>
                <a:pPr>
                  <a:defRPr sz="800"/>
                </a:pPr>
                <a:endParaRPr lang="en-US"/>
              </a:p>
            </c:txPr>
            <c:showVal val="1"/>
            <c:showCatName val="1"/>
          </c:dLbls>
          <c:cat>
            <c:strRef>
              <c:f>'Dashboard 2'!$AB$23:$AC$23</c:f>
              <c:strCache>
                <c:ptCount val="2"/>
                <c:pt idx="0">
                  <c:v>Applications</c:v>
                </c:pt>
                <c:pt idx="1">
                  <c:v>Class Size</c:v>
                </c:pt>
              </c:strCache>
            </c:strRef>
          </c:cat>
          <c:val>
            <c:numRef>
              <c:f>'Dashboard 2'!$AB$24:$AC$24</c:f>
              <c:numCache>
                <c:formatCode>#,##0</c:formatCode>
                <c:ptCount val="2"/>
                <c:pt idx="0">
                  <c:v>890</c:v>
                </c:pt>
                <c:pt idx="1">
                  <c:v>400</c:v>
                </c:pt>
              </c:numCache>
            </c:numRef>
          </c:val>
        </c:ser>
        <c:dLbls>
          <c:showVal val="1"/>
        </c:dLbls>
      </c:pie3DChart>
    </c:plotArea>
  </c:chart>
  <c:spPr>
    <a:gradFill flip="none" rotWithShape="1">
      <a:gsLst>
        <a:gs pos="0">
          <a:srgbClr val="FBEAC7"/>
        </a:gs>
        <a:gs pos="17999">
          <a:srgbClr val="FEE7F2"/>
        </a:gs>
        <a:gs pos="36000">
          <a:srgbClr val="FAC77D"/>
        </a:gs>
        <a:gs pos="61000">
          <a:srgbClr val="FBA97D"/>
        </a:gs>
        <a:gs pos="82001">
          <a:srgbClr val="FBD49C"/>
        </a:gs>
        <a:gs pos="100000">
          <a:srgbClr val="FEE7F2"/>
        </a:gs>
      </a:gsLst>
      <a:path path="rect">
        <a:fillToRect l="100000" t="100000"/>
      </a:path>
      <a:tileRect r="-100000" b="-100000"/>
    </a:gradFill>
  </c:spPr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40"/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Male vs</a:t>
            </a:r>
            <a:r>
              <a:rPr lang="en-US" sz="1400" baseline="0"/>
              <a:t> Female</a:t>
            </a:r>
            <a:endParaRPr lang="en-US" sz="1400"/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tx>
            <c:strRef>
              <c:f>'Dashboard 2'!$AA$24</c:f>
              <c:strCache>
                <c:ptCount val="1"/>
                <c:pt idx="0">
                  <c:v>Schulich</c:v>
                </c:pt>
              </c:strCache>
            </c:strRef>
          </c:tx>
          <c:explosion val="25"/>
          <c:dPt>
            <c:idx val="0"/>
            <c:spPr>
              <a:gradFill flip="none" rotWithShape="1">
                <a:gsLst>
                  <a:gs pos="0">
                    <a:srgbClr val="FFEFD1"/>
                  </a:gs>
                  <a:gs pos="64999">
                    <a:schemeClr val="accent6">
                      <a:lumMod val="75000"/>
                    </a:schemeClr>
                  </a:gs>
                  <a:gs pos="100000">
                    <a:srgbClr val="D1C39F"/>
                  </a:gs>
                </a:gsLst>
                <a:path path="circle">
                  <a:fillToRect l="100000" t="100000"/>
                </a:path>
                <a:tileRect r="-100000" b="-100000"/>
              </a:gradFill>
            </c:spPr>
          </c:dPt>
          <c:dPt>
            <c:idx val="1"/>
            <c:spPr>
              <a:gradFill>
                <a:gsLst>
                  <a:gs pos="0">
                    <a:srgbClr val="FBEAC7"/>
                  </a:gs>
                  <a:gs pos="17999">
                    <a:srgbClr val="FEE7F2"/>
                  </a:gs>
                  <a:gs pos="36000">
                    <a:srgbClr val="FAC77D"/>
                  </a:gs>
                  <a:gs pos="61000">
                    <a:srgbClr val="FBA97D"/>
                  </a:gs>
                  <a:gs pos="82001">
                    <a:srgbClr val="FBD49C"/>
                  </a:gs>
                  <a:gs pos="100000">
                    <a:srgbClr val="FEE7F2"/>
                  </a:gs>
                </a:gsLst>
                <a:lin ang="5400000" scaled="0"/>
              </a:gradFill>
            </c:spPr>
          </c:dPt>
          <c:dLbls>
            <c:txPr>
              <a:bodyPr/>
              <a:lstStyle/>
              <a:p>
                <a:pPr>
                  <a:defRPr sz="900"/>
                </a:pPr>
                <a:endParaRPr lang="en-US"/>
              </a:p>
            </c:txPr>
            <c:showVal val="1"/>
            <c:showCatName val="1"/>
          </c:dLbls>
          <c:cat>
            <c:strRef>
              <c:f>'Dashboard 2'!$AD$23:$AE$23</c:f>
              <c:strCache>
                <c:ptCount val="2"/>
                <c:pt idx="0">
                  <c:v>Male</c:v>
                </c:pt>
                <c:pt idx="1">
                  <c:v>Female</c:v>
                </c:pt>
              </c:strCache>
            </c:strRef>
          </c:cat>
          <c:val>
            <c:numRef>
              <c:f>'Dashboard 2'!$AD$24:$AE$24</c:f>
              <c:numCache>
                <c:formatCode>0%</c:formatCode>
                <c:ptCount val="2"/>
                <c:pt idx="0">
                  <c:v>0.68</c:v>
                </c:pt>
                <c:pt idx="1">
                  <c:v>0.32</c:v>
                </c:pt>
              </c:numCache>
            </c:numRef>
          </c:val>
        </c:ser>
        <c:dLbls>
          <c:showVal val="1"/>
        </c:dLbls>
      </c:pie3DChart>
    </c:plotArea>
  </c:chart>
  <c:spPr>
    <a:gradFill>
      <a:gsLst>
        <a:gs pos="0">
          <a:srgbClr val="FBEAC7"/>
        </a:gs>
        <a:gs pos="17999">
          <a:srgbClr val="FEE7F2"/>
        </a:gs>
        <a:gs pos="36000">
          <a:srgbClr val="FAC77D"/>
        </a:gs>
        <a:gs pos="61000">
          <a:srgbClr val="FBA97D"/>
        </a:gs>
        <a:gs pos="82001">
          <a:srgbClr val="FBD49C"/>
        </a:gs>
        <a:gs pos="100000">
          <a:srgbClr val="FEE7F2"/>
        </a:gs>
      </a:gsLst>
      <a:path path="rect">
        <a:fillToRect l="100000" t="100000"/>
      </a:path>
    </a:gradFill>
  </c:spPr>
  <c:printSettings>
    <c:headerFooter/>
    <c:pageMargins b="0.75000000000000222" l="0.70000000000000062" r="0.70000000000000062" t="0.75000000000000222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34"/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Under Grad Majors</a:t>
            </a:r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tx>
            <c:strRef>
              <c:f>'Dashboard 2'!$AA$24</c:f>
              <c:strCache>
                <c:ptCount val="1"/>
                <c:pt idx="0">
                  <c:v>Schulich</c:v>
                </c:pt>
              </c:strCache>
            </c:strRef>
          </c:tx>
          <c:explosion val="25"/>
          <c:dLbls>
            <c:txPr>
              <a:bodyPr/>
              <a:lstStyle/>
              <a:p>
                <a:pPr>
                  <a:defRPr sz="800"/>
                </a:pPr>
                <a:endParaRPr lang="en-US"/>
              </a:p>
            </c:txPr>
            <c:showVal val="1"/>
            <c:showCatName val="1"/>
            <c:showLeaderLines val="1"/>
          </c:dLbls>
          <c:cat>
            <c:strRef>
              <c:f>'Dashboard 2'!$AF$23:$AI$23</c:f>
              <c:strCache>
                <c:ptCount val="4"/>
                <c:pt idx="0">
                  <c:v>Humanities/Social Sciences</c:v>
                </c:pt>
                <c:pt idx="1">
                  <c:v>Engineering/Math/Science</c:v>
                </c:pt>
                <c:pt idx="2">
                  <c:v>Business</c:v>
                </c:pt>
                <c:pt idx="3">
                  <c:v>Economics/Others</c:v>
                </c:pt>
              </c:strCache>
            </c:strRef>
          </c:cat>
          <c:val>
            <c:numRef>
              <c:f>'Dashboard 2'!$AF$24:$AI$24</c:f>
              <c:numCache>
                <c:formatCode>0%</c:formatCode>
                <c:ptCount val="4"/>
                <c:pt idx="0">
                  <c:v>0.23</c:v>
                </c:pt>
                <c:pt idx="1">
                  <c:v>0.42</c:v>
                </c:pt>
                <c:pt idx="2">
                  <c:v>0.31</c:v>
                </c:pt>
                <c:pt idx="3">
                  <c:v>0.04</c:v>
                </c:pt>
              </c:numCache>
            </c:numRef>
          </c:val>
        </c:ser>
        <c:dLbls>
          <c:showVal val="1"/>
        </c:dLbls>
      </c:pie3DChart>
    </c:plotArea>
  </c:chart>
  <c:spPr>
    <a:gradFill flip="none" rotWithShape="1">
      <a:gsLst>
        <a:gs pos="0">
          <a:srgbClr val="8488C4"/>
        </a:gs>
        <a:gs pos="53000">
          <a:srgbClr val="D4DEFF"/>
        </a:gs>
        <a:gs pos="83000">
          <a:srgbClr val="D4DEFF"/>
        </a:gs>
        <a:gs pos="100000">
          <a:srgbClr val="96AB94"/>
        </a:gs>
      </a:gsLst>
      <a:path path="rect">
        <a:fillToRect l="100000" t="100000"/>
      </a:path>
      <a:tileRect r="-100000" b="-100000"/>
    </a:gradFill>
  </c:spPr>
  <c:printSettings>
    <c:headerFooter/>
    <c:pageMargins b="0.75000000000000244" l="0.70000000000000062" r="0.70000000000000062" t="0.75000000000000244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34"/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Post MBA Job Functions</a:t>
            </a:r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tx>
            <c:strRef>
              <c:f>'Dashboard 2'!$AA$24</c:f>
              <c:strCache>
                <c:ptCount val="1"/>
                <c:pt idx="0">
                  <c:v>Schulich</c:v>
                </c:pt>
              </c:strCache>
            </c:strRef>
          </c:tx>
          <c:explosion val="25"/>
          <c:dLbls>
            <c:showVal val="1"/>
            <c:showCatName val="1"/>
            <c:showLeaderLines val="1"/>
          </c:dLbls>
          <c:cat>
            <c:strRef>
              <c:f>'Dashboard 2'!$AJ$23:$AR$23</c:f>
              <c:strCache>
                <c:ptCount val="9"/>
                <c:pt idx="0">
                  <c:v>B.D/Strategy</c:v>
                </c:pt>
                <c:pt idx="1">
                  <c:v>Consulting</c:v>
                </c:pt>
                <c:pt idx="2">
                  <c:v>Finance</c:v>
                </c:pt>
                <c:pt idx="3">
                  <c:v>Financial Services</c:v>
                </c:pt>
                <c:pt idx="4">
                  <c:v>P.Equity</c:v>
                </c:pt>
                <c:pt idx="5">
                  <c:v>G.Management</c:v>
                </c:pt>
                <c:pt idx="6">
                  <c:v>Marketing</c:v>
                </c:pt>
                <c:pt idx="7">
                  <c:v>Operations/Logistics</c:v>
                </c:pt>
                <c:pt idx="8">
                  <c:v>Others</c:v>
                </c:pt>
              </c:strCache>
            </c:strRef>
          </c:cat>
          <c:val>
            <c:numRef>
              <c:f>'Dashboard 2'!$AJ$24:$AR$24</c:f>
              <c:numCache>
                <c:formatCode>0%</c:formatCode>
                <c:ptCount val="9"/>
                <c:pt idx="0">
                  <c:v>0</c:v>
                </c:pt>
                <c:pt idx="1">
                  <c:v>0.09</c:v>
                </c:pt>
                <c:pt idx="2">
                  <c:v>0.3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0.17</c:v>
                </c:pt>
                <c:pt idx="7">
                  <c:v>0.13</c:v>
                </c:pt>
                <c:pt idx="8">
                  <c:v>0.19</c:v>
                </c:pt>
              </c:numCache>
            </c:numRef>
          </c:val>
        </c:ser>
        <c:dLbls>
          <c:showVal val="1"/>
        </c:dLbls>
      </c:pie3DChart>
    </c:plotArea>
  </c:chart>
  <c:spPr>
    <a:gradFill>
      <a:gsLst>
        <a:gs pos="0">
          <a:srgbClr val="8488C4"/>
        </a:gs>
        <a:gs pos="53000">
          <a:srgbClr val="D4DEFF"/>
        </a:gs>
        <a:gs pos="83000">
          <a:srgbClr val="D4DEFF"/>
        </a:gs>
        <a:gs pos="100000">
          <a:srgbClr val="96AB94"/>
        </a:gs>
      </a:gsLst>
      <a:path path="rect">
        <a:fillToRect l="100000" t="100000"/>
      </a:path>
    </a:gradFill>
  </c:spPr>
  <c:txPr>
    <a:bodyPr/>
    <a:lstStyle/>
    <a:p>
      <a:pPr>
        <a:defRPr sz="800"/>
      </a:pPr>
      <a:endParaRPr lang="en-US"/>
    </a:p>
  </c:txPr>
  <c:printSettings>
    <c:headerFooter/>
    <c:pageMargins b="0.75000000000000266" l="0.70000000000000062" r="0.70000000000000062" t="0.75000000000000266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37"/>
  <c:chart>
    <c:title/>
    <c:plotArea>
      <c:layout>
        <c:manualLayout>
          <c:layoutTarget val="inner"/>
          <c:xMode val="edge"/>
          <c:yMode val="edge"/>
          <c:x val="7.1023503997314108E-2"/>
          <c:y val="0.20839377836391137"/>
          <c:w val="0.77317970565809835"/>
          <c:h val="0.69274737209573278"/>
        </c:manualLayout>
      </c:layout>
      <c:scatterChart>
        <c:scatterStyle val="smoothMarker"/>
        <c:ser>
          <c:idx val="0"/>
          <c:order val="0"/>
          <c:tx>
            <c:strRef>
              <c:f>'FT-Global MBA Rankings'!$Y$24</c:f>
              <c:strCache>
                <c:ptCount val="1"/>
                <c:pt idx="0">
                  <c:v>IESE</c:v>
                </c:pt>
              </c:strCache>
            </c:strRef>
          </c:tx>
          <c:marker>
            <c:symbol val="square"/>
            <c:size val="5"/>
          </c:marker>
          <c:dLbls>
            <c:dLblPos val="t"/>
            <c:showVal val="1"/>
          </c:dLbls>
          <c:xVal>
            <c:numRef>
              <c:f>'FT-Global MBA Rankings'!$Z$23:$AE$23</c:f>
              <c:numCache>
                <c:formatCode>General</c:formatCode>
                <c:ptCount val="6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</c:numCache>
            </c:numRef>
          </c:xVal>
          <c:yVal>
            <c:numRef>
              <c:f>'FT-Global MBA Rankings'!$Z$24:$AE$24</c:f>
              <c:numCache>
                <c:formatCode>0</c:formatCode>
                <c:ptCount val="6"/>
                <c:pt idx="0" formatCode="#,##0">
                  <c:v>13</c:v>
                </c:pt>
                <c:pt idx="1">
                  <c:v>12</c:v>
                </c:pt>
                <c:pt idx="2">
                  <c:v>13</c:v>
                </c:pt>
                <c:pt idx="3" formatCode="#,##0">
                  <c:v>16</c:v>
                </c:pt>
                <c:pt idx="4" formatCode="#,##0">
                  <c:v>11</c:v>
                </c:pt>
                <c:pt idx="5" formatCode="#,##0">
                  <c:v>12</c:v>
                </c:pt>
              </c:numCache>
            </c:numRef>
          </c:yVal>
          <c:smooth val="1"/>
        </c:ser>
        <c:dLbls>
          <c:showVal val="1"/>
        </c:dLbls>
        <c:axId val="89394560"/>
        <c:axId val="89425024"/>
      </c:scatterChart>
      <c:valAx>
        <c:axId val="89394560"/>
        <c:scaling>
          <c:orientation val="minMax"/>
        </c:scaling>
        <c:axPos val="t"/>
        <c:numFmt formatCode="General" sourceLinked="1"/>
        <c:tickLblPos val="nextTo"/>
        <c:crossAx val="89425024"/>
        <c:crosses val="autoZero"/>
        <c:crossBetween val="midCat"/>
      </c:valAx>
      <c:valAx>
        <c:axId val="89425024"/>
        <c:scaling>
          <c:orientation val="maxMin"/>
          <c:min val="0"/>
        </c:scaling>
        <c:axPos val="l"/>
        <c:numFmt formatCode="#,##0" sourceLinked="1"/>
        <c:tickLblPos val="nextTo"/>
        <c:crossAx val="89394560"/>
        <c:crosses val="autoZero"/>
        <c:crossBetween val="midCat"/>
        <c:majorUnit val="10"/>
      </c:valAx>
    </c:plotArea>
    <c:legend>
      <c:legendPos val="r"/>
    </c:legend>
  </c:chart>
  <c:spPr>
    <a:gradFill flip="none" rotWithShape="1"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2700000" scaled="1"/>
      <a:tileRect/>
    </a:gradFill>
  </c:spPr>
  <c:printSettings>
    <c:headerFooter/>
    <c:pageMargins b="0.750000000000003" l="0.70000000000000062" r="0.70000000000000062" t="0.750000000000003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34"/>
  <c:chart>
    <c:title>
      <c:tx>
        <c:rich>
          <a:bodyPr/>
          <a:lstStyle/>
          <a:p>
            <a:pPr>
              <a:defRPr/>
            </a:pPr>
            <a:r>
              <a:rPr lang="en-US"/>
              <a:t>Comparison</a:t>
            </a:r>
          </a:p>
        </c:rich>
      </c:tx>
      <c:overlay val="1"/>
    </c:title>
    <c:plotArea>
      <c:layout>
        <c:manualLayout>
          <c:layoutTarget val="inner"/>
          <c:xMode val="edge"/>
          <c:yMode val="edge"/>
          <c:x val="7.1023503997314108E-2"/>
          <c:y val="0.20839377836391137"/>
          <c:w val="0.7731797056580989"/>
          <c:h val="0.69274737209573301"/>
        </c:manualLayout>
      </c:layout>
      <c:scatterChart>
        <c:scatterStyle val="smoothMarker"/>
        <c:ser>
          <c:idx val="0"/>
          <c:order val="0"/>
          <c:tx>
            <c:strRef>
              <c:f>'FT-Global MBA Rankings'!$AI$24</c:f>
              <c:strCache>
                <c:ptCount val="1"/>
                <c:pt idx="0">
                  <c:v>IESE</c:v>
                </c:pt>
              </c:strCache>
            </c:strRef>
          </c:tx>
          <c:marker>
            <c:symbol val="diamond"/>
            <c:size val="7"/>
          </c:marker>
          <c:dLbls>
            <c:dLblPos val="t"/>
            <c:showVal val="1"/>
          </c:dLbls>
          <c:xVal>
            <c:numRef>
              <c:f>'FT-Global MBA Rankings'!$AJ$23:$AO$23</c:f>
              <c:numCache>
                <c:formatCode>General</c:formatCode>
                <c:ptCount val="6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</c:numCache>
            </c:numRef>
          </c:xVal>
          <c:yVal>
            <c:numRef>
              <c:f>'FT-Global MBA Rankings'!$AJ$24:$AO$24</c:f>
              <c:numCache>
                <c:formatCode>#,##0</c:formatCode>
                <c:ptCount val="6"/>
                <c:pt idx="0">
                  <c:v>13</c:v>
                </c:pt>
                <c:pt idx="1">
                  <c:v>12</c:v>
                </c:pt>
                <c:pt idx="2">
                  <c:v>13</c:v>
                </c:pt>
                <c:pt idx="3">
                  <c:v>16</c:v>
                </c:pt>
                <c:pt idx="4">
                  <c:v>11</c:v>
                </c:pt>
                <c:pt idx="5">
                  <c:v>12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'FT-Global MBA Rankings'!$AI$25</c:f>
              <c:strCache>
                <c:ptCount val="1"/>
                <c:pt idx="0">
                  <c:v>LBS</c:v>
                </c:pt>
              </c:strCache>
            </c:strRef>
          </c:tx>
          <c:marker>
            <c:symbol val="circle"/>
            <c:size val="7"/>
          </c:marker>
          <c:dLbls>
            <c:dLblPos val="t"/>
            <c:showVal val="1"/>
          </c:dLbls>
          <c:xVal>
            <c:numRef>
              <c:f>'FT-Global MBA Rankings'!$AJ$23:$AO$23</c:f>
              <c:numCache>
                <c:formatCode>General</c:formatCode>
                <c:ptCount val="6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</c:numCache>
            </c:numRef>
          </c:xVal>
          <c:yVal>
            <c:numRef>
              <c:f>'FT-Global MBA Rankings'!$AJ$25:$AO$25</c:f>
              <c:numCache>
                <c:formatCode>#,##0</c:formatCode>
                <c:ptCount val="6"/>
                <c:pt idx="0">
                  <c:v>4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2</c:v>
                </c:pt>
                <c:pt idx="5">
                  <c:v>1</c:v>
                </c:pt>
              </c:numCache>
            </c:numRef>
          </c:yVal>
          <c:smooth val="1"/>
        </c:ser>
        <c:dLbls>
          <c:showVal val="1"/>
        </c:dLbls>
        <c:axId val="89454848"/>
        <c:axId val="89460736"/>
      </c:scatterChart>
      <c:valAx>
        <c:axId val="89454848"/>
        <c:scaling>
          <c:orientation val="minMax"/>
        </c:scaling>
        <c:axPos val="t"/>
        <c:numFmt formatCode="General" sourceLinked="1"/>
        <c:tickLblPos val="nextTo"/>
        <c:crossAx val="89460736"/>
        <c:crosses val="autoZero"/>
        <c:crossBetween val="midCat"/>
      </c:valAx>
      <c:valAx>
        <c:axId val="89460736"/>
        <c:scaling>
          <c:orientation val="maxMin"/>
          <c:min val="0"/>
        </c:scaling>
        <c:axPos val="l"/>
        <c:numFmt formatCode="#,##0" sourceLinked="1"/>
        <c:tickLblPos val="nextTo"/>
        <c:crossAx val="89454848"/>
        <c:crosses val="autoZero"/>
        <c:crossBetween val="midCat"/>
        <c:majorUnit val="10"/>
      </c:valAx>
    </c:plotArea>
    <c:legend>
      <c:legendPos val="r"/>
    </c:legend>
  </c:chart>
  <c:spPr>
    <a:gradFill flip="none" rotWithShape="1">
      <a:gsLst>
        <a:gs pos="0">
          <a:srgbClr val="5E9EFF"/>
        </a:gs>
        <a:gs pos="39999">
          <a:srgbClr val="85C2FF"/>
        </a:gs>
        <a:gs pos="70000">
          <a:srgbClr val="C4D6EB"/>
        </a:gs>
        <a:gs pos="100000">
          <a:srgbClr val="FFEBFA"/>
        </a:gs>
      </a:gsLst>
      <a:path path="rect">
        <a:fillToRect l="100000" t="100000"/>
      </a:path>
      <a:tileRect r="-100000" b="-100000"/>
    </a:gradFill>
  </c:spPr>
  <c:printSettings>
    <c:headerFooter/>
    <c:pageMargins b="0.75000000000000322" l="0.70000000000000062" r="0.70000000000000062" t="0.75000000000000322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4" Type="http://schemas.openxmlformats.org/officeDocument/2006/relationships/chart" Target="../charts/chart10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603250</xdr:colOff>
      <xdr:row>5</xdr:row>
      <xdr:rowOff>0</xdr:rowOff>
    </xdr:from>
    <xdr:to>
      <xdr:col>7</xdr:col>
      <xdr:colOff>0</xdr:colOff>
      <xdr:row>17</xdr:row>
      <xdr:rowOff>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5</xdr:row>
      <xdr:rowOff>0</xdr:rowOff>
    </xdr:from>
    <xdr:to>
      <xdr:col>14</xdr:col>
      <xdr:colOff>10583</xdr:colOff>
      <xdr:row>17</xdr:row>
      <xdr:rowOff>0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0</xdr:colOff>
      <xdr:row>5</xdr:row>
      <xdr:rowOff>0</xdr:rowOff>
    </xdr:from>
    <xdr:to>
      <xdr:col>21</xdr:col>
      <xdr:colOff>10583</xdr:colOff>
      <xdr:row>17</xdr:row>
      <xdr:rowOff>0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0</xdr:colOff>
      <xdr:row>20</xdr:row>
      <xdr:rowOff>0</xdr:rowOff>
    </xdr:from>
    <xdr:to>
      <xdr:col>6</xdr:col>
      <xdr:colOff>611716</xdr:colOff>
      <xdr:row>32</xdr:row>
      <xdr:rowOff>0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8</xdr:col>
      <xdr:colOff>0</xdr:colOff>
      <xdr:row>20</xdr:row>
      <xdr:rowOff>0</xdr:rowOff>
    </xdr:from>
    <xdr:to>
      <xdr:col>13</xdr:col>
      <xdr:colOff>611717</xdr:colOff>
      <xdr:row>32</xdr:row>
      <xdr:rowOff>0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15</xdr:col>
      <xdr:colOff>0</xdr:colOff>
      <xdr:row>20</xdr:row>
      <xdr:rowOff>0</xdr:rowOff>
    </xdr:from>
    <xdr:to>
      <xdr:col>20</xdr:col>
      <xdr:colOff>611716</xdr:colOff>
      <xdr:row>32</xdr:row>
      <xdr:rowOff>0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4</xdr:col>
      <xdr:colOff>95250</xdr:colOff>
      <xdr:row>1</xdr:row>
      <xdr:rowOff>21167</xdr:rowOff>
    </xdr:from>
    <xdr:to>
      <xdr:col>5</xdr:col>
      <xdr:colOff>158749</xdr:colOff>
      <xdr:row>2</xdr:row>
      <xdr:rowOff>21167</xdr:rowOff>
    </xdr:to>
    <xdr:sp macro="" textlink="">
      <xdr:nvSpPr>
        <xdr:cNvPr id="11" name="Right Arrow 10"/>
        <xdr:cNvSpPr/>
      </xdr:nvSpPr>
      <xdr:spPr>
        <a:xfrm>
          <a:off x="2328333" y="222250"/>
          <a:ext cx="677333" cy="243417"/>
        </a:xfrm>
        <a:prstGeom prst="rightArrow">
          <a:avLst/>
        </a:prstGeom>
        <a:solidFill>
          <a:schemeClr val="accent3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328084</xdr:colOff>
      <xdr:row>1</xdr:row>
      <xdr:rowOff>10583</xdr:rowOff>
    </xdr:from>
    <xdr:to>
      <xdr:col>5</xdr:col>
      <xdr:colOff>391583</xdr:colOff>
      <xdr:row>2</xdr:row>
      <xdr:rowOff>10583</xdr:rowOff>
    </xdr:to>
    <xdr:sp macro="" textlink="">
      <xdr:nvSpPr>
        <xdr:cNvPr id="8" name="Right Arrow 7"/>
        <xdr:cNvSpPr/>
      </xdr:nvSpPr>
      <xdr:spPr>
        <a:xfrm>
          <a:off x="2561167" y="201083"/>
          <a:ext cx="677333" cy="243417"/>
        </a:xfrm>
        <a:prstGeom prst="rightArrow">
          <a:avLst/>
        </a:prstGeom>
        <a:solidFill>
          <a:schemeClr val="accent3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</xdr:col>
      <xdr:colOff>582083</xdr:colOff>
      <xdr:row>3</xdr:row>
      <xdr:rowOff>116417</xdr:rowOff>
    </xdr:from>
    <xdr:to>
      <xdr:col>9</xdr:col>
      <xdr:colOff>243416</xdr:colOff>
      <xdr:row>18</xdr:row>
      <xdr:rowOff>0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370417</xdr:colOff>
      <xdr:row>3</xdr:row>
      <xdr:rowOff>95251</xdr:rowOff>
    </xdr:from>
    <xdr:to>
      <xdr:col>20</xdr:col>
      <xdr:colOff>31750</xdr:colOff>
      <xdr:row>17</xdr:row>
      <xdr:rowOff>169334</xdr:rowOff>
    </xdr:to>
    <xdr:graphicFrame macro="">
      <xdr:nvGraphicFramePr>
        <xdr:cNvPr id="11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0</xdr:colOff>
      <xdr:row>20</xdr:row>
      <xdr:rowOff>0</xdr:rowOff>
    </xdr:from>
    <xdr:to>
      <xdr:col>9</xdr:col>
      <xdr:colOff>275167</xdr:colOff>
      <xdr:row>34</xdr:row>
      <xdr:rowOff>74083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380999</xdr:colOff>
      <xdr:row>19</xdr:row>
      <xdr:rowOff>169334</xdr:rowOff>
    </xdr:from>
    <xdr:to>
      <xdr:col>20</xdr:col>
      <xdr:colOff>42332</xdr:colOff>
      <xdr:row>34</xdr:row>
      <xdr:rowOff>52917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14285</xdr:colOff>
      <xdr:row>6</xdr:row>
      <xdr:rowOff>14288</xdr:rowOff>
    </xdr:from>
    <xdr:to>
      <xdr:col>9</xdr:col>
      <xdr:colOff>595312</xdr:colOff>
      <xdr:row>26</xdr:row>
      <xdr:rowOff>71438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603250</xdr:colOff>
      <xdr:row>6</xdr:row>
      <xdr:rowOff>0</xdr:rowOff>
    </xdr:from>
    <xdr:to>
      <xdr:col>19</xdr:col>
      <xdr:colOff>570444</xdr:colOff>
      <xdr:row>26</xdr:row>
      <xdr:rowOff>57150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image" Target="../media/image1.jpeg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image" Target="../media/image1.jpeg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theme="5" tint="-0.499984740745262"/>
  </sheetPr>
  <dimension ref="A1:BD35"/>
  <sheetViews>
    <sheetView showGridLines="0" tabSelected="1" zoomScale="90" zoomScaleNormal="90" workbookViewId="0">
      <selection activeCell="A21" sqref="A21"/>
    </sheetView>
  </sheetViews>
  <sheetFormatPr defaultColWidth="0" defaultRowHeight="15" zeroHeight="1"/>
  <cols>
    <col min="1" max="1" width="5.85546875" customWidth="1"/>
    <col min="2" max="23" width="9.140625" customWidth="1"/>
    <col min="24" max="26" width="9.140625" hidden="1"/>
    <col min="27" max="27" width="14" hidden="1"/>
    <col min="28" max="34" width="17.5703125" hidden="1"/>
    <col min="35" max="16384" width="9.140625" hidden="1"/>
  </cols>
  <sheetData>
    <row r="1" spans="2:34">
      <c r="AA1" s="1" t="s">
        <v>1</v>
      </c>
      <c r="AB1" s="1" t="s">
        <v>8</v>
      </c>
      <c r="AC1" s="1" t="s">
        <v>2</v>
      </c>
      <c r="AD1" s="1" t="s">
        <v>3</v>
      </c>
      <c r="AE1" s="1" t="s">
        <v>4</v>
      </c>
      <c r="AF1" s="1" t="s">
        <v>6</v>
      </c>
      <c r="AG1" s="1" t="s">
        <v>7</v>
      </c>
      <c r="AH1" s="1" t="s">
        <v>5</v>
      </c>
    </row>
    <row r="2" spans="2:34" ht="18.75">
      <c r="B2" s="28" t="s">
        <v>9</v>
      </c>
      <c r="C2" s="29"/>
      <c r="D2" s="30"/>
      <c r="Z2">
        <v>1</v>
      </c>
      <c r="AA2" t="s">
        <v>30</v>
      </c>
      <c r="AB2">
        <v>149</v>
      </c>
      <c r="AC2" s="2">
        <v>0.9</v>
      </c>
      <c r="AD2" s="4">
        <v>47900</v>
      </c>
      <c r="AE2">
        <v>31</v>
      </c>
      <c r="AF2">
        <v>84</v>
      </c>
      <c r="AG2">
        <v>680</v>
      </c>
      <c r="AH2">
        <v>12</v>
      </c>
    </row>
    <row r="3" spans="2:34">
      <c r="Z3">
        <v>2</v>
      </c>
      <c r="AA3" t="s">
        <v>31</v>
      </c>
      <c r="AB3">
        <v>181</v>
      </c>
      <c r="AC3" s="2">
        <v>0.84</v>
      </c>
      <c r="AD3" s="4">
        <v>68000</v>
      </c>
      <c r="AE3">
        <v>29</v>
      </c>
      <c r="AF3">
        <v>70</v>
      </c>
      <c r="AG3">
        <v>670</v>
      </c>
      <c r="AH3">
        <v>18</v>
      </c>
    </row>
    <row r="4" spans="2:34">
      <c r="Z4">
        <v>3</v>
      </c>
      <c r="AA4" t="s">
        <v>32</v>
      </c>
      <c r="AB4">
        <v>227</v>
      </c>
      <c r="AC4" s="2">
        <v>0.73</v>
      </c>
      <c r="AD4" s="4">
        <v>60925</v>
      </c>
      <c r="AE4">
        <v>30</v>
      </c>
      <c r="AF4">
        <v>70</v>
      </c>
      <c r="AG4">
        <v>680</v>
      </c>
      <c r="AH4">
        <v>16</v>
      </c>
    </row>
    <row r="5" spans="2:34">
      <c r="Z5">
        <v>4</v>
      </c>
      <c r="AA5" t="s">
        <v>33</v>
      </c>
      <c r="AB5">
        <v>430</v>
      </c>
      <c r="AC5" s="2">
        <v>0.9</v>
      </c>
      <c r="AD5" s="4">
        <v>69700</v>
      </c>
      <c r="AE5">
        <v>28</v>
      </c>
      <c r="AF5">
        <v>60</v>
      </c>
      <c r="AG5">
        <v>680</v>
      </c>
      <c r="AH5">
        <v>13</v>
      </c>
    </row>
    <row r="6" spans="2:34">
      <c r="Z6">
        <v>5</v>
      </c>
      <c r="AA6" t="s">
        <v>34</v>
      </c>
      <c r="AB6">
        <v>295</v>
      </c>
      <c r="AC6" s="2">
        <v>0.8</v>
      </c>
      <c r="AD6" s="4">
        <v>90715</v>
      </c>
      <c r="AE6">
        <v>27</v>
      </c>
      <c r="AF6">
        <v>46</v>
      </c>
      <c r="AG6">
        <v>680</v>
      </c>
      <c r="AH6">
        <v>19</v>
      </c>
    </row>
    <row r="7" spans="2:34">
      <c r="Z7">
        <v>6</v>
      </c>
      <c r="AA7" t="s">
        <v>35</v>
      </c>
      <c r="AB7">
        <v>91</v>
      </c>
      <c r="AC7" s="2">
        <v>0.99</v>
      </c>
      <c r="AD7" s="4">
        <v>87084</v>
      </c>
      <c r="AE7">
        <v>30</v>
      </c>
      <c r="AF7">
        <v>81</v>
      </c>
      <c r="AG7">
        <v>670</v>
      </c>
      <c r="AH7">
        <v>11</v>
      </c>
    </row>
    <row r="8" spans="2:34">
      <c r="Z8">
        <v>7</v>
      </c>
      <c r="AA8" t="s">
        <v>36</v>
      </c>
      <c r="AB8">
        <v>980</v>
      </c>
      <c r="AC8" s="2">
        <v>0.92</v>
      </c>
      <c r="AD8" s="4">
        <v>68107</v>
      </c>
      <c r="AE8">
        <v>29</v>
      </c>
      <c r="AF8">
        <v>66</v>
      </c>
      <c r="AG8">
        <v>700</v>
      </c>
      <c r="AH8">
        <v>10</v>
      </c>
    </row>
    <row r="9" spans="2:34">
      <c r="Z9">
        <v>8</v>
      </c>
      <c r="AA9" t="s">
        <v>37</v>
      </c>
      <c r="AB9">
        <v>146</v>
      </c>
      <c r="AC9" s="2">
        <v>0.25</v>
      </c>
      <c r="AD9" s="4">
        <v>77646</v>
      </c>
      <c r="AE9">
        <v>28</v>
      </c>
      <c r="AF9">
        <v>53</v>
      </c>
      <c r="AG9">
        <v>670</v>
      </c>
      <c r="AH9">
        <v>12</v>
      </c>
    </row>
    <row r="10" spans="2:34">
      <c r="Z10">
        <v>9</v>
      </c>
      <c r="AA10" t="s">
        <v>38</v>
      </c>
      <c r="AB10">
        <v>167</v>
      </c>
      <c r="AC10" s="2">
        <v>0.94</v>
      </c>
      <c r="AD10" s="4">
        <v>56338</v>
      </c>
      <c r="AE10">
        <v>30</v>
      </c>
      <c r="AF10">
        <v>77</v>
      </c>
      <c r="AG10">
        <v>690</v>
      </c>
      <c r="AH10">
        <v>12</v>
      </c>
    </row>
    <row r="11" spans="2:34">
      <c r="Z11">
        <v>10</v>
      </c>
      <c r="AA11" t="s">
        <v>39</v>
      </c>
      <c r="AB11">
        <v>400</v>
      </c>
      <c r="AC11" s="2">
        <v>0.89</v>
      </c>
      <c r="AD11" s="4">
        <v>78842</v>
      </c>
      <c r="AE11" s="6">
        <v>28</v>
      </c>
      <c r="AF11" s="6">
        <v>64</v>
      </c>
      <c r="AG11" s="6">
        <v>700</v>
      </c>
      <c r="AH11">
        <v>21</v>
      </c>
    </row>
    <row r="12" spans="2:34">
      <c r="Z12">
        <v>11</v>
      </c>
      <c r="AA12" t="s">
        <v>40</v>
      </c>
      <c r="AB12">
        <v>280</v>
      </c>
      <c r="AC12" s="2">
        <v>0.93</v>
      </c>
      <c r="AD12" s="4">
        <v>53756</v>
      </c>
      <c r="AE12" s="6">
        <v>29</v>
      </c>
      <c r="AF12" s="6">
        <v>77</v>
      </c>
      <c r="AG12" s="6">
        <v>620</v>
      </c>
      <c r="AH12">
        <v>18</v>
      </c>
    </row>
    <row r="13" spans="2:34">
      <c r="Z13">
        <v>12</v>
      </c>
      <c r="AA13" t="s">
        <v>47</v>
      </c>
      <c r="AB13">
        <v>70</v>
      </c>
      <c r="AC13" s="2">
        <v>0.47</v>
      </c>
      <c r="AD13" s="4">
        <v>64000</v>
      </c>
      <c r="AE13">
        <v>27</v>
      </c>
      <c r="AF13">
        <v>49</v>
      </c>
      <c r="AG13">
        <v>665</v>
      </c>
      <c r="AH13">
        <v>20</v>
      </c>
    </row>
    <row r="14" spans="2:34">
      <c r="Z14">
        <v>13</v>
      </c>
      <c r="AA14" t="s">
        <v>41</v>
      </c>
      <c r="AB14">
        <v>119</v>
      </c>
      <c r="AC14" s="2">
        <v>0.4</v>
      </c>
      <c r="AD14" s="4">
        <v>71000</v>
      </c>
      <c r="AE14" s="6">
        <v>28</v>
      </c>
      <c r="AF14" s="6">
        <v>54</v>
      </c>
      <c r="AG14" s="6">
        <v>650</v>
      </c>
      <c r="AH14" s="6">
        <v>12</v>
      </c>
    </row>
    <row r="15" spans="2:34">
      <c r="Z15">
        <v>14</v>
      </c>
      <c r="AA15" t="s">
        <v>42</v>
      </c>
      <c r="AB15">
        <v>263</v>
      </c>
      <c r="AC15" s="2">
        <v>0.42</v>
      </c>
      <c r="AD15" s="4">
        <v>99693</v>
      </c>
      <c r="AE15" s="6">
        <v>27</v>
      </c>
      <c r="AF15" s="6">
        <v>48</v>
      </c>
      <c r="AG15" s="6">
        <v>650</v>
      </c>
      <c r="AH15" s="6">
        <v>20</v>
      </c>
    </row>
    <row r="16" spans="2:34">
      <c r="Z16">
        <v>15</v>
      </c>
      <c r="AA16" t="s">
        <v>43</v>
      </c>
      <c r="AB16">
        <v>233</v>
      </c>
      <c r="AC16" s="2">
        <v>0.94</v>
      </c>
      <c r="AD16" s="4">
        <v>56892</v>
      </c>
      <c r="AE16" s="6">
        <v>29</v>
      </c>
      <c r="AF16" s="6">
        <v>60</v>
      </c>
      <c r="AG16" s="6">
        <v>700</v>
      </c>
      <c r="AH16" s="6">
        <v>12</v>
      </c>
    </row>
    <row r="17" spans="26:56">
      <c r="Z17">
        <v>16</v>
      </c>
      <c r="AA17" t="s">
        <v>44</v>
      </c>
      <c r="AB17">
        <v>400</v>
      </c>
      <c r="AC17" s="2">
        <v>0.64</v>
      </c>
      <c r="AD17" s="4">
        <v>58000</v>
      </c>
      <c r="AE17" s="6">
        <v>29</v>
      </c>
      <c r="AF17" s="6">
        <v>66</v>
      </c>
      <c r="AG17" s="6">
        <v>660</v>
      </c>
      <c r="AH17" s="6">
        <v>16</v>
      </c>
    </row>
    <row r="18" spans="26:56">
      <c r="Z18">
        <v>17</v>
      </c>
      <c r="AA18" t="s">
        <v>45</v>
      </c>
      <c r="AB18">
        <v>101</v>
      </c>
      <c r="AC18" s="2">
        <v>0.67</v>
      </c>
      <c r="AD18" s="4">
        <v>55065</v>
      </c>
      <c r="AE18" s="6">
        <v>29</v>
      </c>
      <c r="AF18" s="6">
        <v>57</v>
      </c>
      <c r="AG18" s="6">
        <v>650</v>
      </c>
      <c r="AH18" s="6">
        <v>12</v>
      </c>
    </row>
    <row r="19" spans="26:56"/>
    <row r="20" spans="26:56">
      <c r="AA20" s="26">
        <v>4</v>
      </c>
      <c r="AB20" s="26">
        <v>13</v>
      </c>
      <c r="AC20" s="26">
        <v>14</v>
      </c>
      <c r="AD20" s="26">
        <v>15</v>
      </c>
    </row>
    <row r="21" spans="26:56">
      <c r="AC21" s="3"/>
    </row>
    <row r="22" spans="26:56"/>
    <row r="23" spans="26:56">
      <c r="AA23" s="5" t="s">
        <v>0</v>
      </c>
      <c r="AB23" s="1" t="s">
        <v>29</v>
      </c>
      <c r="AC23" s="1" t="s">
        <v>2</v>
      </c>
      <c r="AD23" s="1" t="s">
        <v>3</v>
      </c>
      <c r="AE23" s="1" t="s">
        <v>4</v>
      </c>
      <c r="AF23" s="1" t="s">
        <v>6</v>
      </c>
      <c r="AG23" s="1" t="s">
        <v>7</v>
      </c>
      <c r="AH23" s="1" t="s">
        <v>5</v>
      </c>
    </row>
    <row r="24" spans="26:56">
      <c r="AA24" s="19" t="str">
        <f>IF($AA$20=1,"Cranfield",IF($AA$20=2,"ESADE",IF($AA$20=3,"HEC-Paris",IF($AA$20=4,"IE",IF($AA$20=5,"IESE",IF($AA$20=6,"IMD",IF($AA$20=7,"Insead",IF($AA$20=8,"Ivey",IF($AA$20=9,"Judge",IF($AA$20=10,"LBS",IF($AA$20=11,"Manchester",IF($AA$20=12,"McGill",IF($AA$20=13,"Queens",IF($AA$20=14,"Rotman",IF($AA$20=15,"Said",IF($AA$20=16,"Schulich",IF($AA$20=17,"SDA Bocconi",0)))))))))))))))))</f>
        <v>IE</v>
      </c>
      <c r="AB24" s="20">
        <f>VLOOKUP($AA24,$AA$2:$AH$18,2,FALSE)</f>
        <v>430</v>
      </c>
      <c r="AC24" s="21">
        <f>VLOOKUP($AA24,$AA$2:$AH$18,3,FALSE)</f>
        <v>0.9</v>
      </c>
      <c r="AD24" s="22">
        <f>VLOOKUP($AA24,$AA$2:$AH$18,4,FALSE)</f>
        <v>69700</v>
      </c>
      <c r="AE24" s="20">
        <f>VLOOKUP($AA24,$AA$2:$AH$18,5,FALSE)</f>
        <v>28</v>
      </c>
      <c r="AF24" s="20">
        <f>VLOOKUP($AA24,$AA$2:$AH$18,6,FALSE)</f>
        <v>60</v>
      </c>
      <c r="AG24" s="20">
        <f>VLOOKUP($AA24,$AA$2:$AH$18,7,FALSE)</f>
        <v>680</v>
      </c>
      <c r="AH24" s="20">
        <f>VLOOKUP($AA24,$AA$2:$AH$18,8,FALSE)</f>
        <v>13</v>
      </c>
    </row>
    <row r="25" spans="26:56">
      <c r="AA25" s="19" t="str">
        <f>IF($AB$20=1,"Cranfield",IF($AB$20=2,"ESADE",IF($AB$20=3,"HEC-Paris",IF($AB$20=4,"IE",IF($AB$20=5,"IESE",IF($AB$20=6,"IMD",IF($AB$20=7,"Insead",IF($AB$20=8,"Ivey",IF($AB$20=9,"Judge",IF($AB$20=10,"LBS",IF($AB$20=11,"Manchester",IF($AB$20=12,"McGill",IF($AB$20=13,"Queens",IF($AB$20=14,"Rotman",IF($AB$20=15,"Said",IF($AB$20=16,"Schulich",IF($AB$20=17,"SDA Bocconi",0)))))))))))))))))</f>
        <v>Queens</v>
      </c>
      <c r="AB25" s="20">
        <f>VLOOKUP($AA25,$AA$2:$AH$18,2,FALSE)</f>
        <v>119</v>
      </c>
      <c r="AC25" s="21">
        <f>VLOOKUP($AA25,$AA$2:$AH$18,3,FALSE)</f>
        <v>0.4</v>
      </c>
      <c r="AD25" s="22">
        <f>VLOOKUP($AA25,$AA$2:$AH$18,4,FALSE)</f>
        <v>71000</v>
      </c>
      <c r="AE25" s="20">
        <f>VLOOKUP($AA25,$AA$2:$AH$18,5,FALSE)</f>
        <v>28</v>
      </c>
      <c r="AF25" s="20">
        <f>VLOOKUP($AA25,$AA$2:$AH$18,6,FALSE)</f>
        <v>54</v>
      </c>
      <c r="AG25" s="20">
        <f>VLOOKUP($AA25,$AA$2:$AH$18,7,FALSE)</f>
        <v>650</v>
      </c>
      <c r="AH25" s="20">
        <f>VLOOKUP($AA25,$AA$2:$AH$18,8,FALSE)</f>
        <v>12</v>
      </c>
    </row>
    <row r="26" spans="26:56">
      <c r="AA26" s="19" t="str">
        <f>IF($AC$20=1,"Cranfield",IF($AC$20=2,"ESADE",IF($AC$20=3,"HEC-Paris",IF($AC$20=4,"IE",IF($AC$20=5,"IESE",IF($AC$20=6,"IMD",IF($AC$20=7,"Insead",IF($AC$20=8,"Ivey",IF($AC$20=9,"Judge",IF($AC$20=10,"LBS",IF($AC$20=11,"Manchester",IF($AC$20=12,"McGill",IF($AC$20=13,"Queens",IF($AC$20=14,"Rotman",IF($AC$20=15,"Said",IF($AC$20=16,"Schulich",IF($AC$20=17,"SDA Bocconi",0)))))))))))))))))</f>
        <v>Rotman</v>
      </c>
      <c r="AB26" s="20">
        <f>VLOOKUP($AA26,$AA$2:$AH$18,2,FALSE)</f>
        <v>263</v>
      </c>
      <c r="AC26" s="21">
        <f>VLOOKUP($AA26,$AA$2:$AH$18,3,FALSE)</f>
        <v>0.42</v>
      </c>
      <c r="AD26" s="22">
        <f>VLOOKUP($AA26,$AA$2:$AH$18,4,FALSE)</f>
        <v>99693</v>
      </c>
      <c r="AE26" s="20">
        <f>VLOOKUP($AA26,$AA$2:$AH$18,5,FALSE)</f>
        <v>27</v>
      </c>
      <c r="AF26" s="20">
        <f>VLOOKUP($AA26,$AA$2:$AH$18,6,FALSE)</f>
        <v>48</v>
      </c>
      <c r="AG26" s="20">
        <f>VLOOKUP($AA26,$AA$2:$AH$18,7,FALSE)</f>
        <v>650</v>
      </c>
      <c r="AH26" s="20">
        <f>VLOOKUP($AA26,$AA$2:$AH$18,8,FALSE)</f>
        <v>20</v>
      </c>
    </row>
    <row r="27" spans="26:56">
      <c r="AA27" s="19" t="str">
        <f>IF($AD$20=1,"Cranfield",IF($AD$20=2,"ESADE",IF($AD$20=3,"HEC-Paris",IF($AD$20=4,"IE",IF($AD$20=5,"IESE",IF($AD$20=6,"IMD",IF($AD$20=7,"Insead",IF($AD$20=8,"Ivey",IF($AD$20=9,"Judge",IF($AD$20=10,"LBS",IF($AD$20=11,"Manchester",IF($AD$20=12,"McGill",IF($AD$20=13,"Queens",IF($AD$20=14,"Rotman",IF($AD$20=15,"Said",IF($AD$20=16,"Schulich",IF($AD$20=17,"SDA Bocconi",0)))))))))))))))))</f>
        <v>Said</v>
      </c>
      <c r="AB27" s="20">
        <f>VLOOKUP($AA27,$AA$2:$AH$18,2,FALSE)</f>
        <v>233</v>
      </c>
      <c r="AC27" s="21">
        <f>VLOOKUP($AA27,$AA$2:$AH$18,3,FALSE)</f>
        <v>0.94</v>
      </c>
      <c r="AD27" s="22">
        <f>VLOOKUP($AA27,$AA$2:$AH$18,4,FALSE)</f>
        <v>56892</v>
      </c>
      <c r="AE27" s="20">
        <f>VLOOKUP($AA27,$AA$2:$AH$18,5,FALSE)</f>
        <v>29</v>
      </c>
      <c r="AF27" s="20">
        <f>VLOOKUP($AA27,$AA$2:$AH$18,6,FALSE)</f>
        <v>60</v>
      </c>
      <c r="AG27" s="20">
        <f>VLOOKUP($AA27,$AA$2:$AH$18,7,FALSE)</f>
        <v>700</v>
      </c>
      <c r="AH27" s="20">
        <f>VLOOKUP($AA27,$AA$2:$AH$18,8,FALSE)</f>
        <v>12</v>
      </c>
    </row>
    <row r="28" spans="26:56"/>
    <row r="29" spans="26:56"/>
    <row r="30" spans="26:56"/>
    <row r="31" spans="26:56"/>
    <row r="32" spans="26:56">
      <c r="BD32">
        <v>2</v>
      </c>
    </row>
    <row r="33"/>
    <row r="34"/>
    <row r="35"/>
  </sheetData>
  <sheetProtection password="CF6E" sheet="1" objects="1" scenarios="1" selectLockedCells="1" selectUnlockedCells="1"/>
  <mergeCells count="1">
    <mergeCell ref="B2:D2"/>
  </mergeCells>
  <pageMargins left="0.7" right="0.7" top="0.75" bottom="0.75" header="0.3" footer="0.3"/>
  <pageSetup orientation="portrait" r:id="rId1"/>
  <ignoredErrors>
    <ignoredError sqref="AA24:AH27" unlockedFormula="1"/>
  </ignoredErrors>
  <drawing r:id="rId2"/>
  <legacyDrawing r:id="rId3"/>
  <picture r:id="rId4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3" tint="0.59999389629810485"/>
  </sheetPr>
  <dimension ref="A1:BE37"/>
  <sheetViews>
    <sheetView showGridLines="0" zoomScale="84" zoomScaleNormal="84" workbookViewId="0">
      <selection activeCell="A20" sqref="A20"/>
    </sheetView>
  </sheetViews>
  <sheetFormatPr defaultColWidth="0" defaultRowHeight="15" customHeight="1" zeroHeight="1"/>
  <cols>
    <col min="1" max="1" width="5.85546875" customWidth="1"/>
    <col min="2" max="22" width="9.140625" customWidth="1"/>
    <col min="23" max="26" width="9.140625" hidden="1" customWidth="1"/>
    <col min="27" max="27" width="14" hidden="1" customWidth="1"/>
    <col min="28" max="28" width="29.28515625" hidden="1" customWidth="1"/>
    <col min="29" max="29" width="25.42578125" hidden="1" customWidth="1"/>
    <col min="30" max="31" width="17.5703125" hidden="1" customWidth="1"/>
    <col min="32" max="32" width="23.42578125" hidden="1" customWidth="1"/>
    <col min="33" max="34" width="17.5703125" hidden="1" customWidth="1"/>
    <col min="35" max="35" width="23.7109375" hidden="1" customWidth="1"/>
    <col min="36" max="36" width="13.42578125" hidden="1" customWidth="1"/>
    <col min="37" max="37" width="20.42578125" hidden="1" customWidth="1"/>
    <col min="38" max="38" width="12.85546875" hidden="1" customWidth="1"/>
    <col min="39" max="39" width="10.7109375" hidden="1" customWidth="1"/>
    <col min="40" max="57" width="0" hidden="1" customWidth="1"/>
    <col min="58" max="16384" width="9.140625" hidden="1"/>
  </cols>
  <sheetData>
    <row r="1" spans="2:45">
      <c r="Z1" s="9"/>
      <c r="AA1" s="10" t="s">
        <v>1</v>
      </c>
      <c r="AB1" s="17" t="s">
        <v>14</v>
      </c>
      <c r="AC1" s="17" t="s">
        <v>52</v>
      </c>
      <c r="AD1" s="16" t="s">
        <v>15</v>
      </c>
      <c r="AE1" s="16" t="s">
        <v>16</v>
      </c>
      <c r="AF1" s="12" t="s">
        <v>17</v>
      </c>
      <c r="AG1" s="12" t="s">
        <v>18</v>
      </c>
      <c r="AH1" s="12" t="s">
        <v>19</v>
      </c>
      <c r="AI1" s="12" t="s">
        <v>24</v>
      </c>
      <c r="AJ1" s="14" t="s">
        <v>25</v>
      </c>
      <c r="AK1" s="14" t="s">
        <v>20</v>
      </c>
      <c r="AL1" s="14" t="s">
        <v>13</v>
      </c>
      <c r="AM1" s="14" t="s">
        <v>51</v>
      </c>
      <c r="AN1" s="14" t="s">
        <v>21</v>
      </c>
      <c r="AO1" s="14" t="s">
        <v>22</v>
      </c>
      <c r="AP1" s="14" t="s">
        <v>12</v>
      </c>
      <c r="AQ1" s="14" t="s">
        <v>50</v>
      </c>
      <c r="AR1" s="14" t="s">
        <v>46</v>
      </c>
    </row>
    <row r="2" spans="2:45" ht="18.75">
      <c r="B2" s="28" t="s">
        <v>10</v>
      </c>
      <c r="C2" s="29"/>
      <c r="D2" s="30"/>
      <c r="Z2" s="9">
        <v>1</v>
      </c>
      <c r="AA2" s="9" t="s">
        <v>30</v>
      </c>
      <c r="AB2" s="18">
        <v>446</v>
      </c>
      <c r="AC2" s="18">
        <v>149</v>
      </c>
      <c r="AD2" s="15">
        <v>0.8</v>
      </c>
      <c r="AE2" s="15">
        <v>0.2</v>
      </c>
      <c r="AF2" s="13">
        <v>0.34</v>
      </c>
      <c r="AG2" s="13">
        <v>0.42</v>
      </c>
      <c r="AH2" s="13">
        <v>0.13</v>
      </c>
      <c r="AI2" s="13">
        <v>0.11</v>
      </c>
      <c r="AJ2" s="15">
        <v>0.09</v>
      </c>
      <c r="AK2" s="15">
        <v>0.05</v>
      </c>
      <c r="AL2" s="15">
        <v>0.09</v>
      </c>
      <c r="AM2" s="15">
        <v>0.12</v>
      </c>
      <c r="AN2" s="15"/>
      <c r="AO2" s="15">
        <v>0.15</v>
      </c>
      <c r="AP2" s="15">
        <v>7.0000000000000007E-2</v>
      </c>
      <c r="AQ2" s="15">
        <v>0.13</v>
      </c>
      <c r="AR2" s="15">
        <v>0.3</v>
      </c>
      <c r="AS2" s="2">
        <f>SUM(AJ2:AR2)</f>
        <v>1</v>
      </c>
    </row>
    <row r="3" spans="2:45">
      <c r="Z3" s="9">
        <v>2</v>
      </c>
      <c r="AA3" s="9" t="s">
        <v>31</v>
      </c>
      <c r="AB3" s="18">
        <v>692</v>
      </c>
      <c r="AC3" s="18">
        <v>181</v>
      </c>
      <c r="AD3" s="15">
        <v>0.69</v>
      </c>
      <c r="AE3" s="15">
        <v>0.31</v>
      </c>
      <c r="AF3" s="13">
        <v>0.18</v>
      </c>
      <c r="AG3" s="13">
        <v>0.38</v>
      </c>
      <c r="AH3" s="13">
        <v>0.28000000000000003</v>
      </c>
      <c r="AI3" s="13">
        <v>0.16</v>
      </c>
      <c r="AJ3" s="15"/>
      <c r="AK3" s="15">
        <v>0.28999999999999998</v>
      </c>
      <c r="AL3" s="15">
        <v>0.11</v>
      </c>
      <c r="AM3" s="15"/>
      <c r="AN3" s="15"/>
      <c r="AO3" s="15">
        <v>0.24</v>
      </c>
      <c r="AP3" s="15">
        <v>0.2</v>
      </c>
      <c r="AQ3" s="15">
        <v>0.11</v>
      </c>
      <c r="AR3" s="15">
        <v>0.05</v>
      </c>
      <c r="AS3" s="2">
        <f t="shared" ref="AS3:AS18" si="0">SUM(AJ3:AR3)</f>
        <v>0.99999999999999989</v>
      </c>
    </row>
    <row r="4" spans="2:45">
      <c r="Z4" s="9">
        <v>3</v>
      </c>
      <c r="AA4" s="9" t="s">
        <v>32</v>
      </c>
      <c r="AB4" s="18">
        <v>2503</v>
      </c>
      <c r="AC4" s="18">
        <v>227</v>
      </c>
      <c r="AD4" s="15">
        <v>0.73</v>
      </c>
      <c r="AE4" s="15">
        <v>0.27</v>
      </c>
      <c r="AF4" s="13">
        <v>0.14000000000000001</v>
      </c>
      <c r="AG4" s="13">
        <v>0.4</v>
      </c>
      <c r="AH4" s="13">
        <v>0.25</v>
      </c>
      <c r="AI4" s="13">
        <v>0.21</v>
      </c>
      <c r="AJ4" s="15"/>
      <c r="AK4" s="15">
        <v>0.25</v>
      </c>
      <c r="AL4" s="15">
        <v>0.2</v>
      </c>
      <c r="AM4" s="15"/>
      <c r="AN4" s="15"/>
      <c r="AO4" s="15">
        <v>0.18</v>
      </c>
      <c r="AP4" s="15">
        <v>0.2</v>
      </c>
      <c r="AQ4" s="15">
        <v>0.05</v>
      </c>
      <c r="AR4" s="15">
        <v>0.12</v>
      </c>
      <c r="AS4" s="2">
        <f t="shared" si="0"/>
        <v>1</v>
      </c>
    </row>
    <row r="5" spans="2:45">
      <c r="Z5" s="9">
        <v>4</v>
      </c>
      <c r="AA5" s="9" t="s">
        <v>33</v>
      </c>
      <c r="AB5" s="18">
        <v>2560</v>
      </c>
      <c r="AC5" s="18">
        <v>430</v>
      </c>
      <c r="AD5" s="15">
        <v>0.68</v>
      </c>
      <c r="AE5" s="15">
        <v>0.32</v>
      </c>
      <c r="AF5" s="13">
        <v>0.1</v>
      </c>
      <c r="AG5" s="13">
        <v>0.33</v>
      </c>
      <c r="AH5" s="13">
        <v>0.33</v>
      </c>
      <c r="AI5" s="13">
        <v>0.24</v>
      </c>
      <c r="AJ5" s="15"/>
      <c r="AK5" s="15">
        <v>0.28000000000000003</v>
      </c>
      <c r="AL5" s="15">
        <v>0.1</v>
      </c>
      <c r="AM5" s="15"/>
      <c r="AN5" s="15"/>
      <c r="AO5" s="15">
        <v>0.18</v>
      </c>
      <c r="AP5" s="15">
        <v>0.25</v>
      </c>
      <c r="AQ5" s="15">
        <v>0.06</v>
      </c>
      <c r="AR5" s="15">
        <v>0.13</v>
      </c>
      <c r="AS5" s="2">
        <f t="shared" si="0"/>
        <v>1</v>
      </c>
    </row>
    <row r="6" spans="2:45">
      <c r="Z6" s="9">
        <v>5</v>
      </c>
      <c r="AA6" s="9" t="s">
        <v>34</v>
      </c>
      <c r="AB6" s="18">
        <v>2011</v>
      </c>
      <c r="AC6" s="18">
        <v>295</v>
      </c>
      <c r="AD6" s="15">
        <v>0.73</v>
      </c>
      <c r="AE6" s="15">
        <v>0.27</v>
      </c>
      <c r="AF6" s="13">
        <v>0.11</v>
      </c>
      <c r="AG6" s="13">
        <v>0.49</v>
      </c>
      <c r="AH6" s="13">
        <v>0.4</v>
      </c>
      <c r="AI6" s="13"/>
      <c r="AJ6" s="15"/>
      <c r="AK6" s="15">
        <v>0.32</v>
      </c>
      <c r="AL6" s="15">
        <v>0.27</v>
      </c>
      <c r="AM6" s="15"/>
      <c r="AN6" s="15"/>
      <c r="AO6" s="15">
        <v>0.2</v>
      </c>
      <c r="AP6" s="15">
        <v>0.2</v>
      </c>
      <c r="AQ6" s="15"/>
      <c r="AR6" s="15">
        <v>0.01</v>
      </c>
      <c r="AS6" s="2">
        <f t="shared" si="0"/>
        <v>1</v>
      </c>
    </row>
    <row r="7" spans="2:45">
      <c r="Z7" s="9">
        <v>6</v>
      </c>
      <c r="AA7" s="9" t="s">
        <v>35</v>
      </c>
      <c r="AB7" s="18">
        <v>496</v>
      </c>
      <c r="AC7" s="18">
        <v>91</v>
      </c>
      <c r="AD7" s="15">
        <v>0.77</v>
      </c>
      <c r="AE7" s="15">
        <v>0.23</v>
      </c>
      <c r="AF7" s="13">
        <v>0.22</v>
      </c>
      <c r="AG7" s="13">
        <v>0.35</v>
      </c>
      <c r="AH7" s="13">
        <v>0.26</v>
      </c>
      <c r="AI7" s="13">
        <v>0.17</v>
      </c>
      <c r="AJ7" s="15"/>
      <c r="AK7" s="15">
        <v>0.2</v>
      </c>
      <c r="AL7" s="15">
        <v>0.25</v>
      </c>
      <c r="AM7" s="15"/>
      <c r="AN7" s="15"/>
      <c r="AO7" s="15">
        <v>0.15</v>
      </c>
      <c r="AP7" s="15">
        <v>0.31</v>
      </c>
      <c r="AQ7" s="15">
        <v>7.0000000000000007E-2</v>
      </c>
      <c r="AR7" s="15">
        <v>0.02</v>
      </c>
      <c r="AS7" s="2">
        <f t="shared" si="0"/>
        <v>1</v>
      </c>
    </row>
    <row r="8" spans="2:45">
      <c r="Z8" s="9">
        <v>7</v>
      </c>
      <c r="AA8" s="9" t="s">
        <v>36</v>
      </c>
      <c r="AB8" s="18">
        <f>AC8*4</f>
        <v>3920</v>
      </c>
      <c r="AC8" s="18">
        <v>980</v>
      </c>
      <c r="AD8" s="15">
        <v>0.67</v>
      </c>
      <c r="AE8" s="15">
        <v>0.33</v>
      </c>
      <c r="AF8" s="13">
        <v>0.13</v>
      </c>
      <c r="AG8" s="13">
        <v>0.38</v>
      </c>
      <c r="AH8" s="13">
        <v>0.26</v>
      </c>
      <c r="AI8" s="13">
        <v>0.23</v>
      </c>
      <c r="AJ8" s="15"/>
      <c r="AK8" s="15">
        <v>0.39</v>
      </c>
      <c r="AL8" s="15">
        <v>0.15</v>
      </c>
      <c r="AM8" s="15"/>
      <c r="AN8" s="15"/>
      <c r="AO8" s="15">
        <v>0.21</v>
      </c>
      <c r="AP8" s="15">
        <v>0.11</v>
      </c>
      <c r="AQ8" s="15">
        <v>0.03</v>
      </c>
      <c r="AR8" s="15">
        <v>0.11</v>
      </c>
      <c r="AS8" s="2">
        <f t="shared" si="0"/>
        <v>1</v>
      </c>
    </row>
    <row r="9" spans="2:45">
      <c r="Z9" s="9">
        <v>8</v>
      </c>
      <c r="AA9" s="9" t="s">
        <v>37</v>
      </c>
      <c r="AB9" s="18">
        <v>880</v>
      </c>
      <c r="AC9" s="18">
        <v>146</v>
      </c>
      <c r="AD9" s="15">
        <v>0.68</v>
      </c>
      <c r="AE9" s="15">
        <v>0.32</v>
      </c>
      <c r="AF9" s="13">
        <v>0.08</v>
      </c>
      <c r="AG9" s="13">
        <v>0.38</v>
      </c>
      <c r="AH9" s="13">
        <v>0.4</v>
      </c>
      <c r="AI9" s="13">
        <v>0.14000000000000001</v>
      </c>
      <c r="AJ9" s="15"/>
      <c r="AK9" s="15">
        <v>0.26</v>
      </c>
      <c r="AL9" s="15">
        <v>0.28999999999999998</v>
      </c>
      <c r="AM9" s="15"/>
      <c r="AN9" s="15"/>
      <c r="AO9" s="15">
        <v>0.14000000000000001</v>
      </c>
      <c r="AP9" s="15">
        <v>0.15</v>
      </c>
      <c r="AQ9" s="15">
        <v>0.11</v>
      </c>
      <c r="AR9" s="15">
        <v>0.05</v>
      </c>
      <c r="AS9" s="2">
        <f t="shared" si="0"/>
        <v>1</v>
      </c>
    </row>
    <row r="10" spans="2:45">
      <c r="Z10" s="9">
        <v>9</v>
      </c>
      <c r="AA10" s="9" t="s">
        <v>38</v>
      </c>
      <c r="AB10" s="18">
        <v>1013</v>
      </c>
      <c r="AC10" s="18">
        <v>167</v>
      </c>
      <c r="AD10" s="15">
        <v>0.74</v>
      </c>
      <c r="AE10" s="15">
        <v>0.26</v>
      </c>
      <c r="AF10" s="27"/>
      <c r="AG10" s="27"/>
      <c r="AH10" s="27"/>
      <c r="AI10" s="27"/>
      <c r="AJ10" s="15"/>
      <c r="AK10" s="15">
        <v>0.3</v>
      </c>
      <c r="AL10" s="15">
        <v>0.16</v>
      </c>
      <c r="AM10" s="15"/>
      <c r="AN10" s="15"/>
      <c r="AO10" s="15">
        <v>0.1</v>
      </c>
      <c r="AP10" s="15">
        <v>0.15</v>
      </c>
      <c r="AQ10" s="15">
        <v>7.0000000000000007E-2</v>
      </c>
      <c r="AR10" s="15">
        <v>0.22</v>
      </c>
      <c r="AS10" s="2">
        <f t="shared" si="0"/>
        <v>1</v>
      </c>
    </row>
    <row r="11" spans="2:45">
      <c r="Z11" s="9">
        <v>10</v>
      </c>
      <c r="AA11" s="9" t="s">
        <v>39</v>
      </c>
      <c r="AB11" s="18">
        <v>3093</v>
      </c>
      <c r="AC11" s="18">
        <v>400</v>
      </c>
      <c r="AD11" s="15">
        <v>0.72</v>
      </c>
      <c r="AE11" s="15">
        <v>0.28000000000000003</v>
      </c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">
        <f t="shared" si="0"/>
        <v>0</v>
      </c>
    </row>
    <row r="12" spans="2:45">
      <c r="Z12" s="9">
        <v>11</v>
      </c>
      <c r="AA12" s="9" t="s">
        <v>40</v>
      </c>
      <c r="AB12" s="18">
        <v>623</v>
      </c>
      <c r="AC12" s="18">
        <v>280</v>
      </c>
      <c r="AD12" s="15">
        <v>0.77</v>
      </c>
      <c r="AE12" s="15">
        <v>0.23</v>
      </c>
      <c r="AF12" s="27"/>
      <c r="AG12" s="27"/>
      <c r="AH12" s="27"/>
      <c r="AI12" s="27"/>
      <c r="AJ12" s="15"/>
      <c r="AK12" s="15">
        <v>0.35</v>
      </c>
      <c r="AL12" s="15">
        <v>0.25</v>
      </c>
      <c r="AM12" s="15"/>
      <c r="AN12" s="15"/>
      <c r="AO12" s="15">
        <v>0.12</v>
      </c>
      <c r="AP12" s="15">
        <v>0.17</v>
      </c>
      <c r="AQ12" s="15">
        <v>0.1</v>
      </c>
      <c r="AR12" s="15">
        <v>0.01</v>
      </c>
      <c r="AS12" s="2">
        <f t="shared" si="0"/>
        <v>1</v>
      </c>
    </row>
    <row r="13" spans="2:45">
      <c r="Z13" s="9">
        <v>12</v>
      </c>
      <c r="AA13" s="9" t="s">
        <v>47</v>
      </c>
      <c r="AB13" s="18">
        <v>500</v>
      </c>
      <c r="AC13" s="18">
        <v>70</v>
      </c>
      <c r="AD13" s="15">
        <v>0.65</v>
      </c>
      <c r="AE13" s="15">
        <v>0.35</v>
      </c>
      <c r="AF13" s="13">
        <v>0.2</v>
      </c>
      <c r="AG13" s="13">
        <v>0.45</v>
      </c>
      <c r="AH13" s="13">
        <v>0.35</v>
      </c>
      <c r="AI13" s="13"/>
      <c r="AJ13" s="15"/>
      <c r="AK13" s="15">
        <v>0.14000000000000001</v>
      </c>
      <c r="AL13" s="15">
        <v>0.44</v>
      </c>
      <c r="AM13" s="15"/>
      <c r="AN13" s="15"/>
      <c r="AO13" s="15">
        <v>0.04</v>
      </c>
      <c r="AP13" s="15">
        <v>0.12</v>
      </c>
      <c r="AQ13" s="15">
        <v>0.02</v>
      </c>
      <c r="AR13" s="15">
        <v>0.24</v>
      </c>
      <c r="AS13" s="2">
        <f t="shared" si="0"/>
        <v>1</v>
      </c>
    </row>
    <row r="14" spans="2:45">
      <c r="Z14" s="9">
        <v>13</v>
      </c>
      <c r="AA14" s="9" t="s">
        <v>41</v>
      </c>
      <c r="AB14" s="18">
        <v>276</v>
      </c>
      <c r="AC14" s="18">
        <v>119</v>
      </c>
      <c r="AD14" s="15">
        <v>0.68</v>
      </c>
      <c r="AE14" s="15">
        <v>0.32</v>
      </c>
      <c r="AF14" s="13">
        <v>0.13</v>
      </c>
      <c r="AG14" s="13">
        <v>0.56999999999999995</v>
      </c>
      <c r="AH14" s="13">
        <v>0.21</v>
      </c>
      <c r="AI14" s="13">
        <v>0.09</v>
      </c>
      <c r="AJ14" s="15"/>
      <c r="AK14" s="15">
        <v>0.1</v>
      </c>
      <c r="AL14" s="15">
        <v>0.31</v>
      </c>
      <c r="AM14" s="15"/>
      <c r="AN14" s="15"/>
      <c r="AO14" s="15">
        <v>0.1</v>
      </c>
      <c r="AP14" s="15">
        <v>0.02</v>
      </c>
      <c r="AQ14" s="15">
        <v>0.02</v>
      </c>
      <c r="AR14" s="15">
        <v>0.45</v>
      </c>
      <c r="AS14" s="2">
        <f t="shared" si="0"/>
        <v>1</v>
      </c>
    </row>
    <row r="15" spans="2:45">
      <c r="Z15" s="9">
        <v>14</v>
      </c>
      <c r="AA15" s="9" t="s">
        <v>42</v>
      </c>
      <c r="AB15" s="18">
        <v>1119</v>
      </c>
      <c r="AC15" s="18">
        <v>263</v>
      </c>
      <c r="AD15" s="15">
        <v>0.67</v>
      </c>
      <c r="AE15" s="15">
        <v>0.33</v>
      </c>
      <c r="AF15" s="13">
        <v>0.27</v>
      </c>
      <c r="AG15" s="13">
        <v>0.43</v>
      </c>
      <c r="AH15" s="13">
        <v>0.21</v>
      </c>
      <c r="AI15" s="13">
        <v>0.09</v>
      </c>
      <c r="AJ15" s="15"/>
      <c r="AK15" s="15">
        <v>0.32</v>
      </c>
      <c r="AL15" s="15">
        <v>0.33</v>
      </c>
      <c r="AM15" s="15"/>
      <c r="AN15" s="15"/>
      <c r="AO15" s="15">
        <v>0.12</v>
      </c>
      <c r="AP15" s="15">
        <v>0.12</v>
      </c>
      <c r="AQ15" s="15">
        <v>0.02</v>
      </c>
      <c r="AR15" s="15">
        <v>0.09</v>
      </c>
      <c r="AS15" s="2">
        <f t="shared" si="0"/>
        <v>1</v>
      </c>
    </row>
    <row r="16" spans="2:45">
      <c r="Z16" s="9">
        <v>15</v>
      </c>
      <c r="AA16" s="9" t="s">
        <v>43</v>
      </c>
      <c r="AB16" s="18">
        <v>1800</v>
      </c>
      <c r="AC16" s="18">
        <v>233</v>
      </c>
      <c r="AD16" s="15">
        <v>0.73</v>
      </c>
      <c r="AE16" s="15">
        <v>0.27</v>
      </c>
      <c r="AF16" s="13">
        <v>0.17</v>
      </c>
      <c r="AG16" s="13">
        <v>0.4</v>
      </c>
      <c r="AH16" s="13">
        <v>0.32</v>
      </c>
      <c r="AI16" s="13">
        <v>0.11</v>
      </c>
      <c r="AJ16" s="27"/>
      <c r="AK16" s="27"/>
      <c r="AL16" s="27"/>
      <c r="AM16" s="27"/>
      <c r="AN16" s="27"/>
      <c r="AO16" s="27"/>
      <c r="AP16" s="27"/>
      <c r="AQ16" s="27"/>
      <c r="AR16" s="27"/>
      <c r="AS16" s="2">
        <f t="shared" si="0"/>
        <v>0</v>
      </c>
    </row>
    <row r="17" spans="26:57">
      <c r="Z17" s="9">
        <v>16</v>
      </c>
      <c r="AA17" s="9" t="s">
        <v>44</v>
      </c>
      <c r="AB17" s="18">
        <v>890</v>
      </c>
      <c r="AC17" s="18">
        <v>400</v>
      </c>
      <c r="AD17" s="15">
        <v>0.68</v>
      </c>
      <c r="AE17" s="15">
        <v>0.32</v>
      </c>
      <c r="AF17" s="13">
        <v>0.23</v>
      </c>
      <c r="AG17" s="13">
        <v>0.42</v>
      </c>
      <c r="AH17" s="13">
        <v>0.31</v>
      </c>
      <c r="AI17" s="13">
        <v>0.04</v>
      </c>
      <c r="AJ17" s="15"/>
      <c r="AK17" s="15">
        <v>0.09</v>
      </c>
      <c r="AL17" s="15">
        <v>0.3</v>
      </c>
      <c r="AM17" s="15"/>
      <c r="AN17" s="15"/>
      <c r="AO17" s="15"/>
      <c r="AP17" s="15">
        <v>0.17</v>
      </c>
      <c r="AQ17" s="15">
        <v>0.13</v>
      </c>
      <c r="AR17" s="15">
        <v>0.19</v>
      </c>
      <c r="AS17" s="2">
        <f t="shared" si="0"/>
        <v>0.88000000000000012</v>
      </c>
    </row>
    <row r="18" spans="26:57">
      <c r="Z18" s="9">
        <v>17</v>
      </c>
      <c r="AA18" s="9" t="s">
        <v>45</v>
      </c>
      <c r="AB18" s="18">
        <v>366</v>
      </c>
      <c r="AC18" s="18">
        <v>101</v>
      </c>
      <c r="AD18" s="15">
        <v>0.67</v>
      </c>
      <c r="AE18" s="15">
        <v>0.33</v>
      </c>
      <c r="AF18" s="13">
        <v>0.18</v>
      </c>
      <c r="AG18" s="13">
        <v>0.28999999999999998</v>
      </c>
      <c r="AH18" s="13"/>
      <c r="AI18" s="13">
        <v>0.53</v>
      </c>
      <c r="AJ18" s="15"/>
      <c r="AK18" s="15">
        <v>0.4</v>
      </c>
      <c r="AL18" s="15">
        <v>0.17</v>
      </c>
      <c r="AM18" s="15"/>
      <c r="AN18" s="15"/>
      <c r="AO18" s="15">
        <v>7.0000000000000007E-2</v>
      </c>
      <c r="AP18" s="15">
        <v>0.28000000000000003</v>
      </c>
      <c r="AQ18" s="15">
        <v>0.03</v>
      </c>
      <c r="AR18" s="15">
        <v>0.05</v>
      </c>
      <c r="AS18" s="2">
        <f t="shared" si="0"/>
        <v>1.0000000000000002</v>
      </c>
    </row>
    <row r="19" spans="26:57" ht="15" customHeight="1"/>
    <row r="20" spans="26:57">
      <c r="AA20" s="26">
        <v>16</v>
      </c>
    </row>
    <row r="21" spans="26:57">
      <c r="AC21" s="3"/>
    </row>
    <row r="22" spans="26:57" ht="15" customHeight="1"/>
    <row r="23" spans="26:57">
      <c r="AA23" s="11" t="s">
        <v>0</v>
      </c>
      <c r="AB23" s="10" t="s">
        <v>14</v>
      </c>
      <c r="AC23" s="10" t="s">
        <v>52</v>
      </c>
      <c r="AD23" s="10" t="s">
        <v>15</v>
      </c>
      <c r="AE23" s="10" t="s">
        <v>16</v>
      </c>
      <c r="AF23" s="12" t="s">
        <v>17</v>
      </c>
      <c r="AG23" s="12" t="s">
        <v>18</v>
      </c>
      <c r="AH23" s="12" t="s">
        <v>19</v>
      </c>
      <c r="AI23" s="12" t="s">
        <v>24</v>
      </c>
      <c r="AJ23" s="14" t="s">
        <v>26</v>
      </c>
      <c r="AK23" s="14" t="s">
        <v>20</v>
      </c>
      <c r="AL23" s="14" t="s">
        <v>13</v>
      </c>
      <c r="AM23" s="14" t="s">
        <v>51</v>
      </c>
      <c r="AN23" s="14" t="s">
        <v>27</v>
      </c>
      <c r="AO23" s="14" t="s">
        <v>28</v>
      </c>
      <c r="AP23" s="14" t="s">
        <v>12</v>
      </c>
      <c r="AQ23" s="14" t="s">
        <v>49</v>
      </c>
      <c r="AR23" s="14" t="s">
        <v>23</v>
      </c>
    </row>
    <row r="24" spans="26:57">
      <c r="AA24" s="19" t="str">
        <f>IF($AA$20=1,"Cranfield",IF($AA$20=2,"ESADE",IF($AA$20=3,"HEC-Paris",IF($AA$20=4,"IE",IF($AA$20=5,"IESE",IF($AA$20=6,"IMD",IF($AA$20=7,"Insead",IF($AA$20=8,"Ivey",IF($AA$20=9,"Judge",IF($AA$20=10,"LBS",IF($AA$20=11,"Manchester",IF($AA$20=12,"McGill",IF($AA$20=13,"Queens",IF($AA$20=14,"Rotman",IF($AA$20=15,"Said",IF($AA$20=16,"Schulich",IF($AA$20=17,"SDA Bocconi",0)))))))))))))))))</f>
        <v>Schulich</v>
      </c>
      <c r="AB24" s="23">
        <f>VLOOKUP($AA24,$AA$2:$AR$18,2,FALSE)</f>
        <v>890</v>
      </c>
      <c r="AC24" s="23">
        <f>VLOOKUP($AA24,$AA$2:$AR$18,3,FALSE)</f>
        <v>400</v>
      </c>
      <c r="AD24" s="24">
        <f>VLOOKUP($AA24,$AA$2:$AR$18,4,FALSE)</f>
        <v>0.68</v>
      </c>
      <c r="AE24" s="24">
        <f>VLOOKUP($AA24,$AA$2:$AR$18,5,FALSE)</f>
        <v>0.32</v>
      </c>
      <c r="AF24" s="24">
        <f>VLOOKUP($AA24,$AA$2:$AR$18,6,FALSE)</f>
        <v>0.23</v>
      </c>
      <c r="AG24" s="24">
        <f>VLOOKUP($AA24,$AA$2:$AR$18,7,FALSE)</f>
        <v>0.42</v>
      </c>
      <c r="AH24" s="24">
        <f>VLOOKUP($AA24,$AA$2:$AR$18,8,FALSE)</f>
        <v>0.31</v>
      </c>
      <c r="AI24" s="24">
        <f>VLOOKUP($AA24,$AA$2:$AR$18,9,FALSE)</f>
        <v>0.04</v>
      </c>
      <c r="AJ24" s="24">
        <f>VLOOKUP($AA24,$AA$2:$AR$18,10,FALSE)</f>
        <v>0</v>
      </c>
      <c r="AK24" s="24">
        <f>VLOOKUP($AA24,$AA$2:$AR$18,11,FALSE)</f>
        <v>0.09</v>
      </c>
      <c r="AL24" s="24">
        <f>VLOOKUP($AA24,$AA$2:$AR$18,12,FALSE)</f>
        <v>0.3</v>
      </c>
      <c r="AM24" s="24">
        <f>VLOOKUP($AA24,$AA$2:$AR$18,13,FALSE)</f>
        <v>0</v>
      </c>
      <c r="AN24" s="24">
        <f>VLOOKUP($AA24,$AA$2:$AR$18,14,FALSE)</f>
        <v>0</v>
      </c>
      <c r="AO24" s="24">
        <f>VLOOKUP($AA24,$AA$2:$AR$18,15,FALSE)</f>
        <v>0</v>
      </c>
      <c r="AP24" s="24">
        <f>VLOOKUP($AA24,$AA$2:$AR$18,16,FALSE)</f>
        <v>0.17</v>
      </c>
      <c r="AQ24" s="24">
        <f>VLOOKUP($AA24,$AA$2:$AR$18,17,FALSE)</f>
        <v>0.13</v>
      </c>
      <c r="AR24" s="24">
        <f>VLOOKUP($AA24,$AA$2:$AR$18,18,FALSE)</f>
        <v>0.19</v>
      </c>
    </row>
    <row r="25" spans="26:57">
      <c r="AA25" s="5"/>
      <c r="AB25" s="3"/>
      <c r="AC25" s="3"/>
      <c r="AD25" s="2"/>
      <c r="AE25" s="2"/>
      <c r="AF25" s="3"/>
      <c r="AG25" s="3"/>
      <c r="AH25" s="3"/>
    </row>
    <row r="26" spans="26:57">
      <c r="AA26" s="5"/>
      <c r="AB26" s="3"/>
      <c r="AC26" s="3"/>
      <c r="AD26" s="2"/>
      <c r="AE26" s="2"/>
      <c r="AF26" s="3"/>
      <c r="AG26" s="3"/>
      <c r="AH26" s="3"/>
    </row>
    <row r="27" spans="26:57">
      <c r="AA27" s="5"/>
      <c r="AB27" s="3"/>
      <c r="AC27" s="3"/>
      <c r="AD27" s="2"/>
      <c r="AE27" s="2"/>
      <c r="AF27" s="3"/>
      <c r="AG27" s="3"/>
      <c r="AH27" s="3"/>
    </row>
    <row r="28" spans="26:57" ht="15" customHeight="1"/>
    <row r="29" spans="26:57" ht="15" customHeight="1"/>
    <row r="30" spans="26:57" ht="15" customHeight="1"/>
    <row r="31" spans="26:57" ht="15" customHeight="1"/>
    <row r="32" spans="26:57">
      <c r="BE32">
        <v>2</v>
      </c>
    </row>
    <row r="33" ht="15" customHeight="1"/>
    <row r="34" ht="15" customHeight="1"/>
    <row r="35" ht="15" customHeight="1"/>
    <row r="36" ht="15" customHeight="1"/>
    <row r="37" ht="15" customHeight="1"/>
  </sheetData>
  <sheetProtection password="CF6E" sheet="1" objects="1" scenarios="1" selectLockedCells="1" selectUnlockedCells="1"/>
  <mergeCells count="1">
    <mergeCell ref="B2:D2"/>
  </mergeCells>
  <pageMargins left="0.7" right="0.7" top="0.75" bottom="0.75" header="0.3" footer="0.3"/>
  <pageSetup orientation="portrait" r:id="rId1"/>
  <ignoredErrors>
    <ignoredError sqref="AA24:AR24" unlockedFormula="1"/>
  </ignoredErrors>
  <drawing r:id="rId2"/>
  <legacyDrawing r:id="rId3"/>
  <picture r:id="rId4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B050"/>
  </sheetPr>
  <dimension ref="A1:AP208"/>
  <sheetViews>
    <sheetView showGridLines="0" zoomScale="95" zoomScaleNormal="95" workbookViewId="0">
      <selection activeCell="A20" sqref="A20"/>
    </sheetView>
  </sheetViews>
  <sheetFormatPr defaultColWidth="0" defaultRowHeight="15" zeroHeight="1"/>
  <cols>
    <col min="1" max="1" width="4.7109375" customWidth="1"/>
    <col min="2" max="21" width="9.140625" customWidth="1"/>
    <col min="22" max="24" width="9.140625" hidden="1" customWidth="1"/>
    <col min="25" max="25" width="17" hidden="1" customWidth="1"/>
    <col min="26" max="26" width="10.85546875" hidden="1" customWidth="1"/>
    <col min="27" max="34" width="9.140625" hidden="1" customWidth="1"/>
    <col min="35" max="35" width="15.5703125" hidden="1" customWidth="1"/>
    <col min="36" max="42" width="0" hidden="1" customWidth="1"/>
    <col min="43" max="16384" width="9.140625" hidden="1"/>
  </cols>
  <sheetData>
    <row r="1" spans="2:42">
      <c r="Y1" s="8" t="s">
        <v>0</v>
      </c>
      <c r="Z1" s="8">
        <v>2004</v>
      </c>
      <c r="AA1" s="8">
        <v>2005</v>
      </c>
      <c r="AB1" s="8">
        <v>2006</v>
      </c>
      <c r="AC1" s="8">
        <v>2007</v>
      </c>
      <c r="AD1" s="8">
        <v>2008</v>
      </c>
      <c r="AE1" s="8">
        <v>2009</v>
      </c>
      <c r="AF1" s="8">
        <v>2010</v>
      </c>
      <c r="AI1" s="8" t="s">
        <v>0</v>
      </c>
      <c r="AJ1" s="8">
        <v>2004</v>
      </c>
      <c r="AK1" s="8">
        <v>2005</v>
      </c>
      <c r="AL1" s="8">
        <v>2006</v>
      </c>
      <c r="AM1" s="8">
        <v>2007</v>
      </c>
      <c r="AN1" s="8">
        <v>2008</v>
      </c>
      <c r="AO1" s="8">
        <v>2009</v>
      </c>
      <c r="AP1" s="8">
        <v>2010</v>
      </c>
    </row>
    <row r="2" spans="2:42" ht="18.75">
      <c r="N2" s="28" t="s">
        <v>11</v>
      </c>
      <c r="O2" s="29"/>
      <c r="P2" s="30"/>
      <c r="Y2" t="s">
        <v>30</v>
      </c>
      <c r="Z2">
        <v>63</v>
      </c>
      <c r="AA2" s="7">
        <v>58</v>
      </c>
      <c r="AB2" s="7">
        <v>46</v>
      </c>
      <c r="AC2" s="7">
        <v>37</v>
      </c>
      <c r="AD2" s="7">
        <v>30</v>
      </c>
      <c r="AE2" s="7">
        <v>35</v>
      </c>
      <c r="AF2">
        <v>26</v>
      </c>
      <c r="AI2" t="s">
        <v>30</v>
      </c>
      <c r="AJ2">
        <v>63</v>
      </c>
      <c r="AK2" s="7">
        <v>58</v>
      </c>
      <c r="AL2" s="7">
        <v>46</v>
      </c>
      <c r="AM2" s="7">
        <v>37</v>
      </c>
      <c r="AN2" s="7">
        <v>30</v>
      </c>
      <c r="AO2" s="7">
        <v>35</v>
      </c>
      <c r="AP2">
        <v>26</v>
      </c>
    </row>
    <row r="3" spans="2:42">
      <c r="Y3" t="s">
        <v>48</v>
      </c>
      <c r="Z3">
        <v>39</v>
      </c>
      <c r="AA3" s="7">
        <v>39</v>
      </c>
      <c r="AB3" s="7">
        <v>44</v>
      </c>
      <c r="AC3" s="7">
        <v>90</v>
      </c>
      <c r="AD3" s="7">
        <v>96</v>
      </c>
      <c r="AE3" s="7">
        <v>100</v>
      </c>
      <c r="AF3">
        <v>95</v>
      </c>
      <c r="AI3" t="s">
        <v>48</v>
      </c>
      <c r="AJ3">
        <v>39</v>
      </c>
      <c r="AK3" s="7">
        <v>39</v>
      </c>
      <c r="AL3" s="7">
        <v>44</v>
      </c>
      <c r="AM3" s="7">
        <v>90</v>
      </c>
      <c r="AN3" s="7">
        <v>96</v>
      </c>
      <c r="AO3" s="7">
        <v>100</v>
      </c>
      <c r="AP3">
        <v>95</v>
      </c>
    </row>
    <row r="4" spans="2:42" ht="18.75">
      <c r="B4" s="28" t="s">
        <v>10</v>
      </c>
      <c r="C4" s="29"/>
      <c r="D4" s="30"/>
      <c r="Y4" t="s">
        <v>31</v>
      </c>
      <c r="Z4">
        <v>71</v>
      </c>
      <c r="AA4" s="7">
        <v>35</v>
      </c>
      <c r="AB4" s="7">
        <v>27</v>
      </c>
      <c r="AC4" s="7">
        <v>24</v>
      </c>
      <c r="AD4" s="7">
        <v>21</v>
      </c>
      <c r="AE4" s="7">
        <v>18</v>
      </c>
      <c r="AF4">
        <v>19</v>
      </c>
      <c r="AI4" t="s">
        <v>31</v>
      </c>
      <c r="AJ4">
        <v>71</v>
      </c>
      <c r="AK4" s="7">
        <v>35</v>
      </c>
      <c r="AL4" s="7">
        <v>27</v>
      </c>
      <c r="AM4" s="7">
        <v>24</v>
      </c>
      <c r="AN4" s="7">
        <v>21</v>
      </c>
      <c r="AO4" s="7">
        <v>18</v>
      </c>
      <c r="AP4">
        <v>19</v>
      </c>
    </row>
    <row r="5" spans="2:42">
      <c r="Y5" t="s">
        <v>32</v>
      </c>
      <c r="Z5">
        <v>53</v>
      </c>
      <c r="AA5" s="7">
        <v>37</v>
      </c>
      <c r="AB5" s="7">
        <v>22</v>
      </c>
      <c r="AC5" s="7">
        <v>18</v>
      </c>
      <c r="AD5" s="7">
        <v>18</v>
      </c>
      <c r="AE5" s="7">
        <v>29</v>
      </c>
      <c r="AF5">
        <v>18</v>
      </c>
      <c r="AI5" t="s">
        <v>32</v>
      </c>
      <c r="AJ5">
        <v>53</v>
      </c>
      <c r="AK5" s="7">
        <v>37</v>
      </c>
      <c r="AL5" s="7">
        <v>22</v>
      </c>
      <c r="AM5" s="7">
        <v>18</v>
      </c>
      <c r="AN5" s="7">
        <v>18</v>
      </c>
      <c r="AO5" s="7">
        <v>29</v>
      </c>
      <c r="AP5">
        <v>18</v>
      </c>
    </row>
    <row r="6" spans="2:42">
      <c r="Y6" t="s">
        <v>33</v>
      </c>
      <c r="Z6">
        <v>15</v>
      </c>
      <c r="AA6" s="7">
        <v>19</v>
      </c>
      <c r="AB6" s="7">
        <v>12</v>
      </c>
      <c r="AC6" s="7">
        <v>11</v>
      </c>
      <c r="AD6" s="7">
        <v>8</v>
      </c>
      <c r="AE6" s="7">
        <v>6</v>
      </c>
      <c r="AF6">
        <v>6</v>
      </c>
      <c r="AI6" t="s">
        <v>33</v>
      </c>
      <c r="AJ6">
        <v>15</v>
      </c>
      <c r="AK6" s="7">
        <v>19</v>
      </c>
      <c r="AL6" s="7">
        <v>12</v>
      </c>
      <c r="AM6" s="7">
        <v>11</v>
      </c>
      <c r="AN6" s="7">
        <v>8</v>
      </c>
      <c r="AO6" s="7">
        <v>6</v>
      </c>
      <c r="AP6">
        <v>6</v>
      </c>
    </row>
    <row r="7" spans="2:42">
      <c r="Y7" t="s">
        <v>34</v>
      </c>
      <c r="Z7">
        <v>13</v>
      </c>
      <c r="AA7" s="7">
        <v>12</v>
      </c>
      <c r="AB7" s="7">
        <v>13</v>
      </c>
      <c r="AC7" s="7">
        <v>16</v>
      </c>
      <c r="AD7" s="7">
        <v>11</v>
      </c>
      <c r="AE7" s="7">
        <v>12</v>
      </c>
      <c r="AF7">
        <v>11</v>
      </c>
      <c r="AI7" t="s">
        <v>34</v>
      </c>
      <c r="AJ7">
        <v>13</v>
      </c>
      <c r="AK7" s="7">
        <v>12</v>
      </c>
      <c r="AL7" s="7">
        <v>13</v>
      </c>
      <c r="AM7" s="7">
        <v>16</v>
      </c>
      <c r="AN7" s="7">
        <v>11</v>
      </c>
      <c r="AO7" s="7">
        <v>12</v>
      </c>
      <c r="AP7">
        <v>11</v>
      </c>
    </row>
    <row r="8" spans="2:42">
      <c r="Y8" t="s">
        <v>35</v>
      </c>
      <c r="Z8">
        <v>12</v>
      </c>
      <c r="AA8" s="7">
        <v>13</v>
      </c>
      <c r="AB8" s="7">
        <v>14</v>
      </c>
      <c r="AC8" s="7">
        <v>13</v>
      </c>
      <c r="AD8" s="7">
        <v>14</v>
      </c>
      <c r="AE8" s="7">
        <v>14</v>
      </c>
      <c r="AF8">
        <v>15</v>
      </c>
      <c r="AI8" t="s">
        <v>35</v>
      </c>
      <c r="AJ8">
        <v>12</v>
      </c>
      <c r="AK8" s="7">
        <v>13</v>
      </c>
      <c r="AL8" s="7">
        <v>14</v>
      </c>
      <c r="AM8" s="7">
        <v>13</v>
      </c>
      <c r="AN8" s="7">
        <v>14</v>
      </c>
      <c r="AO8" s="7">
        <v>14</v>
      </c>
      <c r="AP8">
        <v>15</v>
      </c>
    </row>
    <row r="9" spans="2:42">
      <c r="Y9" t="s">
        <v>36</v>
      </c>
      <c r="Z9">
        <v>4</v>
      </c>
      <c r="AA9" s="7">
        <v>8</v>
      </c>
      <c r="AB9" s="7">
        <v>8</v>
      </c>
      <c r="AC9" s="7">
        <v>7</v>
      </c>
      <c r="AD9" s="7">
        <v>6</v>
      </c>
      <c r="AE9" s="7">
        <v>5</v>
      </c>
      <c r="AF9">
        <v>5</v>
      </c>
      <c r="AI9" t="s">
        <v>36</v>
      </c>
      <c r="AJ9">
        <v>4</v>
      </c>
      <c r="AK9" s="7">
        <v>8</v>
      </c>
      <c r="AL9" s="7">
        <v>8</v>
      </c>
      <c r="AM9" s="7">
        <v>7</v>
      </c>
      <c r="AN9" s="7">
        <v>6</v>
      </c>
      <c r="AO9" s="7">
        <v>5</v>
      </c>
      <c r="AP9">
        <v>5</v>
      </c>
    </row>
    <row r="10" spans="2:42">
      <c r="Y10" t="s">
        <v>37</v>
      </c>
      <c r="Z10">
        <v>29</v>
      </c>
      <c r="AA10" s="7">
        <v>34</v>
      </c>
      <c r="AB10" s="7">
        <v>31</v>
      </c>
      <c r="AC10" s="7">
        <v>41</v>
      </c>
      <c r="AD10" s="7">
        <v>53</v>
      </c>
      <c r="AE10" s="7">
        <v>47</v>
      </c>
      <c r="AF10">
        <v>49</v>
      </c>
      <c r="AI10" t="s">
        <v>37</v>
      </c>
      <c r="AJ10">
        <v>29</v>
      </c>
      <c r="AK10" s="7">
        <v>34</v>
      </c>
      <c r="AL10" s="7">
        <v>31</v>
      </c>
      <c r="AM10" s="7">
        <v>41</v>
      </c>
      <c r="AN10" s="7">
        <v>53</v>
      </c>
      <c r="AO10" s="7">
        <v>47</v>
      </c>
      <c r="AP10">
        <v>49</v>
      </c>
    </row>
    <row r="11" spans="2:42">
      <c r="Y11" t="s">
        <v>38</v>
      </c>
      <c r="Z11">
        <v>34</v>
      </c>
      <c r="AA11" s="7">
        <v>42</v>
      </c>
      <c r="AB11" s="7">
        <v>35</v>
      </c>
      <c r="AC11" s="7">
        <v>15</v>
      </c>
      <c r="AD11" s="7">
        <v>10</v>
      </c>
      <c r="AE11" s="7">
        <v>17</v>
      </c>
      <c r="AF11">
        <v>21</v>
      </c>
      <c r="AI11" t="s">
        <v>38</v>
      </c>
      <c r="AJ11">
        <v>34</v>
      </c>
      <c r="AK11" s="7">
        <v>42</v>
      </c>
      <c r="AL11" s="7">
        <v>35</v>
      </c>
      <c r="AM11" s="7">
        <v>15</v>
      </c>
      <c r="AN11" s="7">
        <v>10</v>
      </c>
      <c r="AO11" s="7">
        <v>17</v>
      </c>
      <c r="AP11">
        <v>21</v>
      </c>
    </row>
    <row r="12" spans="2:42">
      <c r="Y12" t="s">
        <v>39</v>
      </c>
      <c r="Z12">
        <v>4</v>
      </c>
      <c r="AA12" s="7">
        <v>5</v>
      </c>
      <c r="AB12" s="7">
        <v>5</v>
      </c>
      <c r="AC12" s="7">
        <v>5</v>
      </c>
      <c r="AD12" s="7">
        <v>2</v>
      </c>
      <c r="AE12" s="7">
        <v>1</v>
      </c>
      <c r="AF12">
        <v>1</v>
      </c>
      <c r="AI12" t="s">
        <v>39</v>
      </c>
      <c r="AJ12">
        <v>4</v>
      </c>
      <c r="AK12" s="7">
        <v>5</v>
      </c>
      <c r="AL12" s="7">
        <v>5</v>
      </c>
      <c r="AM12" s="7">
        <v>5</v>
      </c>
      <c r="AN12" s="7">
        <v>2</v>
      </c>
      <c r="AO12" s="7">
        <v>1</v>
      </c>
      <c r="AP12">
        <v>1</v>
      </c>
    </row>
    <row r="13" spans="2:42">
      <c r="Y13" t="s">
        <v>40</v>
      </c>
      <c r="Z13">
        <v>37</v>
      </c>
      <c r="AA13" s="7">
        <v>44</v>
      </c>
      <c r="AB13" s="7">
        <v>22</v>
      </c>
      <c r="AC13" s="7">
        <v>22</v>
      </c>
      <c r="AD13" s="7">
        <v>22</v>
      </c>
      <c r="AE13" s="7">
        <v>32</v>
      </c>
      <c r="AF13">
        <v>40</v>
      </c>
      <c r="AI13" t="s">
        <v>40</v>
      </c>
      <c r="AJ13">
        <v>37</v>
      </c>
      <c r="AK13" s="7">
        <v>44</v>
      </c>
      <c r="AL13" s="7">
        <v>22</v>
      </c>
      <c r="AM13" s="7">
        <v>22</v>
      </c>
      <c r="AN13" s="7">
        <v>22</v>
      </c>
      <c r="AO13" s="7">
        <v>32</v>
      </c>
      <c r="AP13">
        <v>40</v>
      </c>
    </row>
    <row r="14" spans="2:42">
      <c r="Y14" t="s">
        <v>42</v>
      </c>
      <c r="Z14">
        <v>21</v>
      </c>
      <c r="AA14" s="7">
        <v>21</v>
      </c>
      <c r="AB14" s="7">
        <v>24</v>
      </c>
      <c r="AC14" s="7">
        <v>27</v>
      </c>
      <c r="AD14" s="7">
        <v>40</v>
      </c>
      <c r="AE14" s="7">
        <v>47</v>
      </c>
      <c r="AF14">
        <v>45</v>
      </c>
      <c r="AI14" t="s">
        <v>42</v>
      </c>
      <c r="AJ14">
        <v>21</v>
      </c>
      <c r="AK14" s="7">
        <v>21</v>
      </c>
      <c r="AL14" s="7">
        <v>24</v>
      </c>
      <c r="AM14" s="7">
        <v>27</v>
      </c>
      <c r="AN14" s="7">
        <v>40</v>
      </c>
      <c r="AO14" s="7">
        <v>47</v>
      </c>
      <c r="AP14">
        <v>45</v>
      </c>
    </row>
    <row r="15" spans="2:42">
      <c r="Y15" t="s">
        <v>43</v>
      </c>
      <c r="Z15">
        <v>26</v>
      </c>
      <c r="AA15" s="7">
        <v>25</v>
      </c>
      <c r="AB15" s="7">
        <v>20</v>
      </c>
      <c r="AC15" s="7">
        <v>19</v>
      </c>
      <c r="AD15" s="7">
        <v>19</v>
      </c>
      <c r="AE15" s="7">
        <v>20</v>
      </c>
      <c r="AF15">
        <v>16</v>
      </c>
      <c r="AI15" t="s">
        <v>43</v>
      </c>
      <c r="AJ15">
        <v>26</v>
      </c>
      <c r="AK15" s="7">
        <v>25</v>
      </c>
      <c r="AL15" s="7">
        <v>20</v>
      </c>
      <c r="AM15" s="7">
        <v>19</v>
      </c>
      <c r="AN15" s="7">
        <v>19</v>
      </c>
      <c r="AO15" s="7">
        <v>20</v>
      </c>
      <c r="AP15">
        <v>16</v>
      </c>
    </row>
    <row r="16" spans="2:42">
      <c r="Y16" t="s">
        <v>44</v>
      </c>
      <c r="Z16">
        <v>22</v>
      </c>
      <c r="AA16" s="7">
        <v>22</v>
      </c>
      <c r="AB16" s="7">
        <v>18</v>
      </c>
      <c r="AC16" s="7">
        <v>49</v>
      </c>
      <c r="AD16" s="7">
        <v>48</v>
      </c>
      <c r="AE16" s="7">
        <v>49</v>
      </c>
      <c r="AF16">
        <v>54</v>
      </c>
      <c r="AI16" t="s">
        <v>44</v>
      </c>
      <c r="AJ16">
        <v>22</v>
      </c>
      <c r="AK16" s="7">
        <v>22</v>
      </c>
      <c r="AL16" s="7">
        <v>18</v>
      </c>
      <c r="AM16" s="7">
        <v>49</v>
      </c>
      <c r="AN16" s="7">
        <v>48</v>
      </c>
      <c r="AO16" s="7">
        <v>49</v>
      </c>
      <c r="AP16">
        <v>54</v>
      </c>
    </row>
    <row r="17" spans="25:42">
      <c r="Y17" t="s">
        <v>45</v>
      </c>
      <c r="Z17">
        <v>30</v>
      </c>
      <c r="AA17" s="7">
        <v>42</v>
      </c>
      <c r="AB17" s="7">
        <v>34</v>
      </c>
      <c r="AC17" s="7">
        <v>42</v>
      </c>
      <c r="AD17" s="7">
        <v>48</v>
      </c>
      <c r="AE17" s="7">
        <v>38</v>
      </c>
      <c r="AF17">
        <v>38</v>
      </c>
      <c r="AI17" t="s">
        <v>45</v>
      </c>
      <c r="AJ17">
        <v>30</v>
      </c>
      <c r="AK17" s="7">
        <v>42</v>
      </c>
      <c r="AL17" s="7">
        <v>34</v>
      </c>
      <c r="AM17" s="7">
        <v>42</v>
      </c>
      <c r="AN17" s="7">
        <v>48</v>
      </c>
      <c r="AO17" s="7">
        <v>38</v>
      </c>
      <c r="AP17">
        <v>38</v>
      </c>
    </row>
    <row r="18" spans="25:42">
      <c r="AA18" s="7"/>
      <c r="AB18" s="7"/>
      <c r="AC18" s="7"/>
      <c r="AD18" s="7"/>
      <c r="AE18" s="7"/>
      <c r="AK18" s="7"/>
      <c r="AL18" s="7"/>
      <c r="AM18" s="7"/>
      <c r="AN18" s="7"/>
      <c r="AO18" s="7"/>
    </row>
    <row r="19" spans="25:42"/>
    <row r="20" spans="25:42">
      <c r="Y20" s="26">
        <v>6</v>
      </c>
      <c r="AI20" s="26">
        <v>6</v>
      </c>
      <c r="AJ20" s="26">
        <v>11</v>
      </c>
    </row>
    <row r="21" spans="25:42"/>
    <row r="22" spans="25:42"/>
    <row r="23" spans="25:42">
      <c r="Y23" s="5" t="s">
        <v>0</v>
      </c>
      <c r="Z23" s="8">
        <v>2004</v>
      </c>
      <c r="AA23" s="8">
        <v>2005</v>
      </c>
      <c r="AB23" s="8">
        <v>2006</v>
      </c>
      <c r="AC23" s="8">
        <v>2007</v>
      </c>
      <c r="AD23" s="8">
        <v>2008</v>
      </c>
      <c r="AE23" s="8">
        <v>2009</v>
      </c>
      <c r="AF23" s="8">
        <v>2010</v>
      </c>
      <c r="AI23" s="5"/>
      <c r="AJ23" s="8">
        <v>2004</v>
      </c>
      <c r="AK23" s="8">
        <v>2005</v>
      </c>
      <c r="AL23" s="8">
        <v>2006</v>
      </c>
      <c r="AM23" s="8">
        <v>2007</v>
      </c>
      <c r="AN23" s="8">
        <v>2008</v>
      </c>
      <c r="AO23" s="8">
        <v>2009</v>
      </c>
      <c r="AP23" s="8">
        <v>2010</v>
      </c>
    </row>
    <row r="24" spans="25:42">
      <c r="Y24" s="19" t="str">
        <f>IF($Y$20=1,"Cranfield",IF($Y$20=2,"Desautels",IF($Y$20=3,"ESADE",IF($Y$20=4,"HEC-Paris",IF($Y$20=5,"IE",IF($Y$20=6,"IESE",IF($Y$20=7,"IMD",IF($Y$20=8,"Insead",IF($Y$20=9,"Ivey",IF($Y$20=10,"Judge",IF($Y$20=11,"LBS",IF($Y$20=12,"Manchester",IF($Y$20=13,"Rotman",IF($Y$20=14,"Said",IF($Y$20=15,"Schulich",IF($Y$20=16,"SDA Bocconi",IF($Y$20=17,"Yale",0)))))))))))))))))</f>
        <v>IESE</v>
      </c>
      <c r="Z24" s="20">
        <f>VLOOKUP($Y24,$Y$2:$AF$18,2,FALSE)</f>
        <v>13</v>
      </c>
      <c r="AA24" s="25">
        <f>VLOOKUP($Y24,$Y$2:$AF$18,3,FALSE)</f>
        <v>12</v>
      </c>
      <c r="AB24" s="25">
        <f>VLOOKUP($Y24,$Y$2:$AF$18,4,FALSE)</f>
        <v>13</v>
      </c>
      <c r="AC24" s="20">
        <f>VLOOKUP($Y24,$Y$2:$AF$18,5,FALSE)</f>
        <v>16</v>
      </c>
      <c r="AD24" s="20">
        <f>VLOOKUP($Y24,$Y$2:$AF$18,6,FALSE)</f>
        <v>11</v>
      </c>
      <c r="AE24" s="20">
        <f>VLOOKUP($Y24,$Y$2:$AF$18,7,FALSE)</f>
        <v>12</v>
      </c>
      <c r="AF24" s="20">
        <f>VLOOKUP($Y24,$Y$2:$AF$18,8,FALSE)</f>
        <v>11</v>
      </c>
      <c r="AI24" s="19" t="str">
        <f>IF($AI$20=1,"Cranfield",IF($AI$20=2,"Desautels",IF($AI$20=3,"ESADE",IF($AI$20=4,"HEC-Paris",IF($AI$20=5,"IE",IF($AI$20=6,"IESE",IF($AI$20=7,"IMD",IF($AI$20=8,"Insead",IF($AI$20=9,"Ivey",IF($AI$20=10,"Judge",IF($AI$20=11,"LBS",IF($AI$20=12,"Manchester",IF($AI$20=13,"Rotman",IF($AI$20=14,"Said",IF($AI$20=15,"Schulich",IF($AI$20=16,"SDA Bocconi",IF($AI$20=17,"Yale",0)))))))))))))))))</f>
        <v>IESE</v>
      </c>
      <c r="AJ24" s="20">
        <f>VLOOKUP($AI24,$AI$2:$AP$17,2,FALSE)</f>
        <v>13</v>
      </c>
      <c r="AK24" s="20">
        <f>VLOOKUP($AI24,$AI$2:$AP$17,3,FALSE)</f>
        <v>12</v>
      </c>
      <c r="AL24" s="20">
        <f>VLOOKUP($AI24,$AI$2:$AP$17,4,FALSE)</f>
        <v>13</v>
      </c>
      <c r="AM24" s="20">
        <f>VLOOKUP($AI24,$AI$2:$AP$17,5,FALSE)</f>
        <v>16</v>
      </c>
      <c r="AN24" s="20">
        <f>VLOOKUP($AI24,$AI$2:$AP$17,6,FALSE)</f>
        <v>11</v>
      </c>
      <c r="AO24" s="20">
        <f>VLOOKUP($AI24,$AI$2:$AP$17,7,FALSE)</f>
        <v>12</v>
      </c>
      <c r="AP24" s="20">
        <f>VLOOKUP($AI24,$AI$2:$AP$17,8,FALSE)</f>
        <v>11</v>
      </c>
    </row>
    <row r="25" spans="25:42">
      <c r="AI25" s="19" t="str">
        <f>IF($AJ$20=1,"Cranfield",IF($AJ$20=2,"Desautels",IF($AJ$20=3,"ESADE",IF($AJ$20=4,"HEC-Paris",IF($AJ$20=5,"IE",IF($AJ$20=6,"IESE",IF($AJ$20=7,"IMD",IF($AJ$20=8,"Insead",IF($AJ$20=9,"Ivey",IF($AJ$20=10,"Judge",IF($AJ$20=11,"LBS",IF($AJ$20=12,"Manchester",IF($AJ$20=13,"Rotman",IF($AJ$20=14,"Said",IF($AJ$20=15,"Schulich",IF($AJ$20=16,"SDA Bocconi",IF($AJ$20=17,"Yale",0)))))))))))))))))</f>
        <v>LBS</v>
      </c>
      <c r="AJ25" s="20">
        <f>VLOOKUP($AI25,$AI$2:$AP$17,2,FALSE)</f>
        <v>4</v>
      </c>
      <c r="AK25" s="20">
        <f>VLOOKUP($AI25,$AI$2:$AP$17,3,FALSE)</f>
        <v>5</v>
      </c>
      <c r="AL25" s="20">
        <f>VLOOKUP($AI25,$AI$2:$AP$17,4,FALSE)</f>
        <v>5</v>
      </c>
      <c r="AM25" s="20">
        <f>VLOOKUP($AI25,$AI$2:$AP$17,5,FALSE)</f>
        <v>5</v>
      </c>
      <c r="AN25" s="20">
        <f>VLOOKUP($AI25,$AI$2:$AP$17,6,FALSE)</f>
        <v>2</v>
      </c>
      <c r="AO25" s="20">
        <f>VLOOKUP($AI25,$AI$2:$AP$17,7,FALSE)</f>
        <v>1</v>
      </c>
      <c r="AP25" s="20">
        <f>VLOOKUP($AI25,$AI$2:$AP$17,8,FALSE)</f>
        <v>1</v>
      </c>
    </row>
    <row r="26" spans="25:42"/>
    <row r="27" spans="25:42"/>
    <row r="28" spans="25:42"/>
    <row r="29" spans="25:42"/>
    <row r="30" spans="25:42"/>
    <row r="31" spans="25:42"/>
    <row r="32" spans="25:42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spans="25:25" hidden="1"/>
    <row r="194" spans="25:25" hidden="1"/>
    <row r="195" spans="25:25" hidden="1"/>
    <row r="196" spans="25:25" hidden="1"/>
    <row r="197" spans="25:25" hidden="1"/>
    <row r="198" spans="25:25" hidden="1"/>
    <row r="199" spans="25:25" hidden="1"/>
    <row r="200" spans="25:25" hidden="1"/>
    <row r="201" spans="25:25" hidden="1"/>
    <row r="202" spans="25:25" hidden="1"/>
    <row r="203" spans="25:25" hidden="1"/>
    <row r="204" spans="25:25" hidden="1"/>
    <row r="205" spans="25:25" hidden="1"/>
    <row r="206" spans="25:25" hidden="1"/>
    <row r="207" spans="25:25" hidden="1"/>
    <row r="208" spans="25:25" hidden="1">
      <c r="Y208">
        <v>6</v>
      </c>
    </row>
  </sheetData>
  <sheetProtection password="CF6E" sheet="1" objects="1" scenarios="1" selectLockedCells="1" selectUnlockedCells="1"/>
  <mergeCells count="2">
    <mergeCell ref="B4:D4"/>
    <mergeCell ref="N2:P2"/>
  </mergeCells>
  <pageMargins left="0.7" right="0.7" top="0.75" bottom="0.75" header="0.3" footer="0.3"/>
  <ignoredErrors>
    <ignoredError sqref="Y24:AF24 AI24:AP25" unlockedFormula="1"/>
  </ignoredErrors>
  <drawing r:id="rId1"/>
  <legacyDrawing r:id="rId2"/>
  <picture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Dashboard 1</vt:lpstr>
      <vt:lpstr>Dashboard 2</vt:lpstr>
      <vt:lpstr>FT-Global MBA Rankings</vt:lpstr>
    </vt:vector>
  </TitlesOfParts>
  <Company>Telenor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Hussain15</dc:creator>
  <cp:lastModifiedBy>Hussain15</cp:lastModifiedBy>
  <dcterms:created xsi:type="dcterms:W3CDTF">2010-10-20T12:04:46Z</dcterms:created>
  <dcterms:modified xsi:type="dcterms:W3CDTF">2011-01-23T19:38:49Z</dcterms:modified>
</cp:coreProperties>
</file>