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core.xml" ContentType="application/vnd.openxmlformats-package.core-properties+xml"/>
  <Default Extension="xml" ContentType="application/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harts/chart1.xml" ContentType="application/vnd.openxmlformats-officedocument.drawingml.chart+xml"/>
  <Override PartName="/xl/sharedStrings.xml" ContentType="application/vnd.openxmlformats-officedocument.spreadsheetml.sharedStrings+xml"/>
  <Default Extension="rels" ContentType="application/vnd.openxmlformats-package.relationships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styles.xml" ContentType="application/vnd.openxmlformats-officedocument.spreadsheetml.styles+xml"/>
  <Default Extension="png" ContentType="image/png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autoCompressPictures="0"/>
  <bookViews>
    <workbookView xWindow="600" yWindow="120" windowWidth="23080" windowHeight="12220"/>
  </bookViews>
  <sheets>
    <sheet name="CBS ED 2012" sheetId="7" r:id="rId1"/>
    <sheet name="Basic Analysis" sheetId="8" r:id="rId2"/>
    <sheet name="Data" sheetId="2" r:id="rId3"/>
  </sheets>
  <definedNames>
    <definedName name="_1_R65556C" hidden="1">#NAME?</definedName>
    <definedName name="_2_R65556C3" hidden="1">#NAME?</definedName>
    <definedName name="_xlnm._FilterDatabase">#REF!</definedName>
    <definedName name="_xlnm.Extract">Data!#REF!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C2" i="8"/>
  <c r="C4"/>
  <c r="C5"/>
  <c r="C6"/>
  <c r="C7"/>
  <c r="C25" a="1"/>
  <c r="C25"/>
  <c r="H28" a="1"/>
  <c r="H28"/>
  <c r="C28" a="1"/>
  <c r="C28"/>
  <c r="H27" a="1"/>
  <c r="H27"/>
  <c r="G27" a="1"/>
  <c r="G27"/>
  <c r="F27" a="1"/>
  <c r="F27"/>
  <c r="E27" a="1"/>
  <c r="E27"/>
  <c r="D27" a="1"/>
  <c r="D27"/>
  <c r="C27" a="1"/>
  <c r="C27"/>
  <c r="H26" a="1"/>
  <c r="H26"/>
  <c r="G26" a="1"/>
  <c r="G26"/>
  <c r="F26" a="1"/>
  <c r="F26"/>
  <c r="E26" a="1"/>
  <c r="E26"/>
  <c r="D26" a="1"/>
  <c r="D26"/>
  <c r="C26" a="1"/>
  <c r="C26"/>
  <c r="H25" a="1"/>
  <c r="H25"/>
  <c r="G25" a="1"/>
  <c r="G25"/>
  <c r="F25" a="1"/>
  <c r="F25"/>
  <c r="E25" a="1"/>
  <c r="E25"/>
  <c r="D25" a="1"/>
  <c r="D25"/>
  <c r="H21" a="1"/>
  <c r="H21"/>
  <c r="C21" a="1"/>
  <c r="C21"/>
  <c r="H20" a="1"/>
  <c r="H20"/>
  <c r="G20" a="1"/>
  <c r="G20"/>
  <c r="F20" a="1"/>
  <c r="F20"/>
  <c r="E20" a="1"/>
  <c r="E20"/>
  <c r="D20" a="1"/>
  <c r="D20"/>
  <c r="C20" a="1"/>
  <c r="C20"/>
  <c r="H19" a="1"/>
  <c r="H19"/>
  <c r="G19" a="1"/>
  <c r="G19"/>
  <c r="F19" a="1"/>
  <c r="F19"/>
  <c r="E19" a="1"/>
  <c r="E19"/>
  <c r="D19" a="1"/>
  <c r="D19"/>
  <c r="C19" a="1"/>
  <c r="C19"/>
  <c r="H18" a="1"/>
  <c r="H18"/>
  <c r="G18" a="1"/>
  <c r="G18"/>
  <c r="F18" a="1"/>
  <c r="F18"/>
  <c r="E18" a="1"/>
  <c r="E18"/>
  <c r="D18" a="1"/>
  <c r="D18"/>
  <c r="C18" a="1"/>
  <c r="C18"/>
  <c r="H14"/>
  <c r="G14"/>
  <c r="F14"/>
  <c r="E14"/>
  <c r="D14"/>
  <c r="H13"/>
  <c r="G13"/>
  <c r="F13"/>
  <c r="E13"/>
  <c r="D13"/>
  <c r="H12"/>
  <c r="G12"/>
  <c r="F12"/>
  <c r="E12"/>
  <c r="D12"/>
  <c r="H11"/>
  <c r="G11"/>
  <c r="F11"/>
  <c r="E11"/>
  <c r="D11"/>
  <c r="C14"/>
  <c r="C13"/>
  <c r="C12"/>
  <c r="C11"/>
  <c r="E9" i="7"/>
  <c r="J8"/>
  <c r="I8"/>
  <c r="H8"/>
  <c r="G8"/>
  <c r="F8"/>
  <c r="J7"/>
  <c r="I7"/>
  <c r="H7"/>
  <c r="G7"/>
  <c r="F7"/>
  <c r="E7"/>
  <c r="J6"/>
  <c r="I6"/>
  <c r="H6"/>
  <c r="G6"/>
  <c r="F6"/>
  <c r="E6"/>
  <c r="J5"/>
  <c r="I5"/>
  <c r="H5"/>
  <c r="G5"/>
  <c r="F5"/>
  <c r="E5"/>
  <c r="J4"/>
  <c r="I4"/>
  <c r="H4"/>
  <c r="G4"/>
  <c r="F4"/>
  <c r="E4"/>
  <c r="J75"/>
  <c r="I75"/>
  <c r="H75"/>
  <c r="G75"/>
  <c r="F75"/>
  <c r="E75"/>
  <c r="J74"/>
  <c r="I74"/>
  <c r="H74"/>
  <c r="G74"/>
  <c r="F74"/>
  <c r="E74"/>
  <c r="J73"/>
  <c r="I73"/>
  <c r="H73"/>
  <c r="G73"/>
  <c r="F73"/>
  <c r="E73"/>
  <c r="J72"/>
  <c r="I72"/>
  <c r="H72"/>
  <c r="G72"/>
  <c r="F72"/>
  <c r="E72"/>
  <c r="J71"/>
  <c r="I71"/>
  <c r="H71"/>
  <c r="G71"/>
  <c r="F71"/>
  <c r="E71"/>
  <c r="J70"/>
  <c r="I70"/>
  <c r="H70"/>
  <c r="G70"/>
  <c r="F70"/>
  <c r="E70"/>
  <c r="J69"/>
  <c r="I69"/>
  <c r="H69"/>
  <c r="G69"/>
  <c r="F69"/>
  <c r="E69"/>
  <c r="J68"/>
  <c r="I68"/>
  <c r="H68"/>
  <c r="G68"/>
  <c r="F68"/>
  <c r="E68"/>
  <c r="J67"/>
  <c r="I67"/>
  <c r="H67"/>
  <c r="G67"/>
  <c r="F67"/>
  <c r="E67"/>
  <c r="J66"/>
  <c r="I66"/>
  <c r="H66"/>
  <c r="G66"/>
  <c r="F66"/>
  <c r="E66"/>
  <c r="J65"/>
  <c r="I65"/>
  <c r="H65"/>
  <c r="G65"/>
  <c r="F65"/>
  <c r="E65"/>
  <c r="J64"/>
  <c r="I64"/>
  <c r="H64"/>
  <c r="G64"/>
  <c r="F64"/>
  <c r="E64"/>
  <c r="J63"/>
  <c r="I63"/>
  <c r="H63"/>
  <c r="G63"/>
  <c r="F63"/>
  <c r="E63"/>
  <c r="J62"/>
  <c r="I62"/>
  <c r="H62"/>
  <c r="G62"/>
  <c r="F62"/>
  <c r="E62"/>
  <c r="J61"/>
  <c r="I61"/>
  <c r="H61"/>
  <c r="G61"/>
  <c r="F61"/>
  <c r="E61"/>
  <c r="J60"/>
  <c r="I60"/>
  <c r="H60"/>
  <c r="G60"/>
  <c r="F60"/>
  <c r="E60"/>
  <c r="J59"/>
  <c r="I59"/>
  <c r="H59"/>
  <c r="G59"/>
  <c r="F59"/>
  <c r="E59"/>
  <c r="J58"/>
  <c r="I58"/>
  <c r="H58"/>
  <c r="G58"/>
  <c r="F58"/>
  <c r="E58"/>
  <c r="J57"/>
  <c r="I57"/>
  <c r="H57"/>
  <c r="G57"/>
  <c r="F57"/>
  <c r="E57"/>
  <c r="J56"/>
  <c r="I56"/>
  <c r="H56"/>
  <c r="G56"/>
  <c r="F56"/>
  <c r="E56"/>
  <c r="J55"/>
  <c r="I55"/>
  <c r="H55"/>
  <c r="G55"/>
  <c r="F55"/>
  <c r="E55"/>
  <c r="J54"/>
  <c r="I54"/>
  <c r="H54"/>
  <c r="G54"/>
  <c r="F54"/>
  <c r="E54"/>
  <c r="J53"/>
  <c r="I53"/>
  <c r="H53"/>
  <c r="G53"/>
  <c r="F53"/>
  <c r="E53"/>
  <c r="J52"/>
  <c r="I52"/>
  <c r="H52"/>
  <c r="G52"/>
  <c r="F52"/>
  <c r="E52"/>
  <c r="J51"/>
  <c r="I51"/>
  <c r="H51"/>
  <c r="G51"/>
  <c r="F51"/>
  <c r="E51"/>
  <c r="J50"/>
  <c r="I50"/>
  <c r="H50"/>
  <c r="G50"/>
  <c r="F50"/>
  <c r="E50"/>
  <c r="J49"/>
  <c r="I49"/>
  <c r="H49"/>
  <c r="G49"/>
  <c r="F49"/>
  <c r="E49"/>
  <c r="J48"/>
  <c r="I48"/>
  <c r="H48"/>
  <c r="G48"/>
  <c r="F48"/>
  <c r="E48"/>
  <c r="J47"/>
  <c r="I47"/>
  <c r="H47"/>
  <c r="G47"/>
  <c r="F47"/>
  <c r="E47"/>
  <c r="J46"/>
  <c r="I46"/>
  <c r="H46"/>
  <c r="G46"/>
  <c r="F46"/>
  <c r="E46"/>
  <c r="J45"/>
  <c r="I45"/>
  <c r="H45"/>
  <c r="G45"/>
  <c r="F45"/>
  <c r="E45"/>
  <c r="J44"/>
  <c r="I44"/>
  <c r="H44"/>
  <c r="G44"/>
  <c r="F44"/>
  <c r="E44"/>
  <c r="J43"/>
  <c r="I43"/>
  <c r="H43"/>
  <c r="G43"/>
  <c r="F43"/>
  <c r="E43"/>
  <c r="J42"/>
  <c r="I42"/>
  <c r="H42"/>
  <c r="G42"/>
  <c r="F42"/>
  <c r="E42"/>
  <c r="J41"/>
  <c r="I41"/>
  <c r="H41"/>
  <c r="G41"/>
  <c r="F41"/>
  <c r="E41"/>
  <c r="J40"/>
  <c r="I40"/>
  <c r="H40"/>
  <c r="G40"/>
  <c r="F40"/>
  <c r="E40"/>
  <c r="J39"/>
  <c r="I39"/>
  <c r="H39"/>
  <c r="G39"/>
  <c r="F39"/>
  <c r="E39"/>
  <c r="J38"/>
  <c r="I38"/>
  <c r="H38"/>
  <c r="G38"/>
  <c r="F38"/>
  <c r="E38"/>
  <c r="J37"/>
  <c r="I37"/>
  <c r="H37"/>
  <c r="G37"/>
  <c r="F37"/>
  <c r="E37"/>
  <c r="J36"/>
  <c r="I36"/>
  <c r="H36"/>
  <c r="G36"/>
  <c r="F36"/>
  <c r="E36"/>
  <c r="J35"/>
  <c r="I35"/>
  <c r="H35"/>
  <c r="G35"/>
  <c r="F35"/>
  <c r="E35"/>
  <c r="J34"/>
  <c r="I34"/>
  <c r="H34"/>
  <c r="G34"/>
  <c r="F34"/>
  <c r="E34"/>
  <c r="J33"/>
  <c r="I33"/>
  <c r="H33"/>
  <c r="G33"/>
  <c r="F33"/>
  <c r="E33"/>
  <c r="J32"/>
  <c r="I32"/>
  <c r="H32"/>
  <c r="G32"/>
  <c r="F32"/>
  <c r="E32"/>
  <c r="J31"/>
  <c r="I31"/>
  <c r="H31"/>
  <c r="G31"/>
  <c r="F31"/>
  <c r="E31"/>
  <c r="J30"/>
  <c r="I30"/>
  <c r="H30"/>
  <c r="G30"/>
  <c r="F30"/>
  <c r="E30"/>
  <c r="J29"/>
  <c r="I29"/>
  <c r="H29"/>
  <c r="G29"/>
  <c r="F29"/>
  <c r="E29"/>
  <c r="J28"/>
  <c r="I28"/>
  <c r="H28"/>
  <c r="G28"/>
  <c r="F28"/>
  <c r="E28"/>
  <c r="J27"/>
  <c r="I27"/>
  <c r="H27"/>
  <c r="G27"/>
  <c r="F27"/>
  <c r="E27"/>
  <c r="J26"/>
  <c r="I26"/>
  <c r="H26"/>
  <c r="G26"/>
  <c r="F26"/>
  <c r="E26"/>
  <c r="J25"/>
  <c r="I25"/>
  <c r="H25"/>
  <c r="G25"/>
  <c r="F25"/>
  <c r="E25"/>
  <c r="J24"/>
  <c r="I24"/>
  <c r="H24"/>
  <c r="G24"/>
  <c r="F24"/>
  <c r="E24"/>
  <c r="J23"/>
  <c r="I23"/>
  <c r="H23"/>
  <c r="G23"/>
  <c r="F23"/>
  <c r="E23"/>
  <c r="J22"/>
  <c r="I22"/>
  <c r="H22"/>
  <c r="G22"/>
  <c r="F22"/>
  <c r="E22"/>
  <c r="J21"/>
  <c r="I21"/>
  <c r="H21"/>
  <c r="G21"/>
  <c r="F21"/>
  <c r="E21"/>
  <c r="J20"/>
  <c r="I20"/>
  <c r="H20"/>
  <c r="G20"/>
  <c r="F20"/>
  <c r="E20"/>
  <c r="J19"/>
  <c r="I19"/>
  <c r="H19"/>
  <c r="G19"/>
  <c r="F19"/>
  <c r="E19"/>
  <c r="J18"/>
  <c r="I18"/>
  <c r="H18"/>
  <c r="G18"/>
  <c r="F18"/>
  <c r="E18"/>
  <c r="J17"/>
  <c r="I17"/>
  <c r="H17"/>
  <c r="G17"/>
  <c r="F17"/>
  <c r="E17"/>
  <c r="J16"/>
  <c r="I16"/>
  <c r="H16"/>
  <c r="G16"/>
  <c r="F16"/>
  <c r="E16"/>
  <c r="J15"/>
  <c r="I15"/>
  <c r="H15"/>
  <c r="G15"/>
  <c r="F15"/>
  <c r="E15"/>
  <c r="J14"/>
  <c r="I14"/>
  <c r="H14"/>
  <c r="G14"/>
  <c r="F14"/>
  <c r="E14"/>
  <c r="J13"/>
  <c r="I13"/>
  <c r="H13"/>
  <c r="G13"/>
  <c r="F13"/>
  <c r="E13"/>
  <c r="J12"/>
  <c r="I12"/>
  <c r="H12"/>
  <c r="G12"/>
  <c r="F12"/>
  <c r="E12"/>
  <c r="J11"/>
  <c r="I11"/>
  <c r="H11"/>
  <c r="G11"/>
  <c r="F11"/>
  <c r="E11"/>
  <c r="J10"/>
  <c r="I10"/>
  <c r="H10"/>
  <c r="G10"/>
  <c r="F10"/>
  <c r="E10"/>
  <c r="J9"/>
  <c r="I9"/>
  <c r="H9"/>
  <c r="G9"/>
  <c r="F9"/>
  <c r="E8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62"/>
  <c r="X63"/>
  <c r="X64"/>
  <c r="X65"/>
  <c r="X66"/>
  <c r="X67"/>
  <c r="X68"/>
  <c r="X69"/>
  <c r="X70"/>
  <c r="X71"/>
  <c r="X72"/>
  <c r="X73"/>
  <c r="X74"/>
  <c r="X75"/>
  <c r="X1"/>
  <c r="Y4"/>
  <c r="Y5"/>
  <c r="Y6"/>
  <c r="Y7"/>
  <c r="Y8"/>
  <c r="Y9"/>
  <c r="Y10"/>
  <c r="Y11"/>
  <c r="Y12"/>
  <c r="Y13"/>
  <c r="Y14"/>
  <c r="Y15"/>
  <c r="Y16"/>
  <c r="Y17"/>
  <c r="Y18"/>
  <c r="Y19"/>
  <c r="Y20"/>
  <c r="Y21"/>
  <c r="Y22"/>
  <c r="Y23"/>
  <c r="Y24"/>
  <c r="Y25"/>
  <c r="Y26"/>
  <c r="Y27"/>
  <c r="Y28"/>
  <c r="Y29"/>
  <c r="Y30"/>
  <c r="Y31"/>
  <c r="Y32"/>
  <c r="Y33"/>
  <c r="Y34"/>
  <c r="Y35"/>
  <c r="Y36"/>
  <c r="Y37"/>
  <c r="Y38"/>
  <c r="Y39"/>
  <c r="Y40"/>
  <c r="Y41"/>
  <c r="Y42"/>
  <c r="Y43"/>
  <c r="Y44"/>
  <c r="Y45"/>
  <c r="Y46"/>
  <c r="Y47"/>
  <c r="Y48"/>
  <c r="Y49"/>
  <c r="Y50"/>
  <c r="Y51"/>
  <c r="Y52"/>
  <c r="Y53"/>
  <c r="Y54"/>
  <c r="Y55"/>
  <c r="Y56"/>
  <c r="Y57"/>
  <c r="Y58"/>
  <c r="Y59"/>
  <c r="Y60"/>
  <c r="Y61"/>
  <c r="Y62"/>
  <c r="Y63"/>
  <c r="Y64"/>
  <c r="Y65"/>
  <c r="Y66"/>
  <c r="Y67"/>
  <c r="Y68"/>
  <c r="Y69"/>
  <c r="Y70"/>
  <c r="Y71"/>
  <c r="Y72"/>
  <c r="Y73"/>
  <c r="Y74"/>
  <c r="Y75"/>
  <c r="Y1"/>
  <c r="D4"/>
  <c r="R4"/>
  <c r="T4"/>
  <c r="U4"/>
  <c r="V4"/>
  <c r="W4"/>
  <c r="D5"/>
  <c r="R5"/>
  <c r="T5"/>
  <c r="U5"/>
  <c r="V5"/>
  <c r="W5"/>
  <c r="D6"/>
  <c r="R6"/>
  <c r="T6"/>
  <c r="U6"/>
  <c r="V6"/>
  <c r="W6"/>
  <c r="D7"/>
  <c r="R7"/>
  <c r="T7"/>
  <c r="U7"/>
  <c r="V7"/>
  <c r="W7"/>
  <c r="D8"/>
  <c r="R8"/>
  <c r="T8"/>
  <c r="U8"/>
  <c r="V8"/>
  <c r="W8"/>
  <c r="D9"/>
  <c r="R9"/>
  <c r="T9"/>
  <c r="U9"/>
  <c r="V9"/>
  <c r="W9"/>
  <c r="D10"/>
  <c r="R10"/>
  <c r="T10"/>
  <c r="U10"/>
  <c r="V10"/>
  <c r="W10"/>
  <c r="D11"/>
  <c r="R11"/>
  <c r="T11"/>
  <c r="U11"/>
  <c r="V11"/>
  <c r="W11"/>
  <c r="D12"/>
  <c r="R12"/>
  <c r="T12"/>
  <c r="U12"/>
  <c r="V12"/>
  <c r="W12"/>
  <c r="D13"/>
  <c r="R13"/>
  <c r="T13"/>
  <c r="U13"/>
  <c r="V13"/>
  <c r="W13"/>
  <c r="D14"/>
  <c r="R14"/>
  <c r="T14"/>
  <c r="U14"/>
  <c r="V14"/>
  <c r="W14"/>
  <c r="D15"/>
  <c r="R15"/>
  <c r="T15"/>
  <c r="U15"/>
  <c r="V15"/>
  <c r="W15"/>
  <c r="D16"/>
  <c r="R16"/>
  <c r="T16"/>
  <c r="U16"/>
  <c r="V16"/>
  <c r="W16"/>
  <c r="D17"/>
  <c r="R17"/>
  <c r="T17"/>
  <c r="U17"/>
  <c r="V17"/>
  <c r="W17"/>
  <c r="D18"/>
  <c r="R18"/>
  <c r="T18"/>
  <c r="U18"/>
  <c r="V18"/>
  <c r="W18"/>
  <c r="D19"/>
  <c r="R19"/>
  <c r="T19"/>
  <c r="U19"/>
  <c r="V19"/>
  <c r="W19"/>
  <c r="D20"/>
  <c r="R20"/>
  <c r="T20"/>
  <c r="U20"/>
  <c r="V20"/>
  <c r="W20"/>
  <c r="D21"/>
  <c r="R21"/>
  <c r="T21"/>
  <c r="U21"/>
  <c r="V21"/>
  <c r="W21"/>
  <c r="D22"/>
  <c r="R22"/>
  <c r="T22"/>
  <c r="U22"/>
  <c r="V22"/>
  <c r="W22"/>
  <c r="D23"/>
  <c r="R23"/>
  <c r="T23"/>
  <c r="U23"/>
  <c r="V23"/>
  <c r="W23"/>
  <c r="D24"/>
  <c r="R24"/>
  <c r="T24"/>
  <c r="U24"/>
  <c r="V24"/>
  <c r="W24"/>
  <c r="D25"/>
  <c r="R25"/>
  <c r="T25"/>
  <c r="U25"/>
  <c r="V25"/>
  <c r="W25"/>
  <c r="D26"/>
  <c r="R26"/>
  <c r="T26"/>
  <c r="U26"/>
  <c r="V26"/>
  <c r="W26"/>
  <c r="D27"/>
  <c r="R27"/>
  <c r="T27"/>
  <c r="U27"/>
  <c r="V27"/>
  <c r="W27"/>
  <c r="D28"/>
  <c r="R28"/>
  <c r="T28"/>
  <c r="U28"/>
  <c r="V28"/>
  <c r="W28"/>
  <c r="D29"/>
  <c r="R29"/>
  <c r="T29"/>
  <c r="U29"/>
  <c r="V29"/>
  <c r="W29"/>
  <c r="D30"/>
  <c r="R30"/>
  <c r="T30"/>
  <c r="U30"/>
  <c r="V30"/>
  <c r="W30"/>
  <c r="D31"/>
  <c r="R31"/>
  <c r="T31"/>
  <c r="U31"/>
  <c r="V31"/>
  <c r="W31"/>
  <c r="D32"/>
  <c r="R32"/>
  <c r="T32"/>
  <c r="U32"/>
  <c r="V32"/>
  <c r="W32"/>
  <c r="D33"/>
  <c r="R33"/>
  <c r="T33"/>
  <c r="U33"/>
  <c r="V33"/>
  <c r="W33"/>
  <c r="D34"/>
  <c r="R34"/>
  <c r="T34"/>
  <c r="U34"/>
  <c r="V34"/>
  <c r="W34"/>
  <c r="D35"/>
  <c r="R35"/>
  <c r="T35"/>
  <c r="U35"/>
  <c r="V35"/>
  <c r="W35"/>
  <c r="D36"/>
  <c r="R36"/>
  <c r="T36"/>
  <c r="U36"/>
  <c r="V36"/>
  <c r="W36"/>
  <c r="D37"/>
  <c r="R37"/>
  <c r="T37"/>
  <c r="U37"/>
  <c r="V37"/>
  <c r="W37"/>
  <c r="D38"/>
  <c r="R38"/>
  <c r="T38"/>
  <c r="U38"/>
  <c r="V38"/>
  <c r="W38"/>
  <c r="D39"/>
  <c r="R39"/>
  <c r="T39"/>
  <c r="U39"/>
  <c r="V39"/>
  <c r="W39"/>
  <c r="D40"/>
  <c r="R40"/>
  <c r="T40"/>
  <c r="U40"/>
  <c r="V40"/>
  <c r="W40"/>
  <c r="D41"/>
  <c r="R41"/>
  <c r="T41"/>
  <c r="U41"/>
  <c r="V41"/>
  <c r="W41"/>
  <c r="D42"/>
  <c r="R42"/>
  <c r="T42"/>
  <c r="U42"/>
  <c r="V42"/>
  <c r="W42"/>
  <c r="D43"/>
  <c r="R43"/>
  <c r="T43"/>
  <c r="U43"/>
  <c r="V43"/>
  <c r="W43"/>
  <c r="D44"/>
  <c r="R44"/>
  <c r="T44"/>
  <c r="U44"/>
  <c r="V44"/>
  <c r="W44"/>
  <c r="D45"/>
  <c r="R45"/>
  <c r="T45"/>
  <c r="U45"/>
  <c r="V45"/>
  <c r="W45"/>
  <c r="D46"/>
  <c r="R46"/>
  <c r="T46"/>
  <c r="U46"/>
  <c r="V46"/>
  <c r="W46"/>
  <c r="D47"/>
  <c r="R47"/>
  <c r="T47"/>
  <c r="U47"/>
  <c r="V47"/>
  <c r="W47"/>
  <c r="D48"/>
  <c r="R48"/>
  <c r="T48"/>
  <c r="U48"/>
  <c r="V48"/>
  <c r="W48"/>
  <c r="D49"/>
  <c r="R49"/>
  <c r="T49"/>
  <c r="U49"/>
  <c r="V49"/>
  <c r="W49"/>
  <c r="D50"/>
  <c r="R50"/>
  <c r="T50"/>
  <c r="U50"/>
  <c r="V50"/>
  <c r="W50"/>
  <c r="D51"/>
  <c r="R51"/>
  <c r="T51"/>
  <c r="U51"/>
  <c r="V51"/>
  <c r="W51"/>
  <c r="D52"/>
  <c r="R52"/>
  <c r="T52"/>
  <c r="U52"/>
  <c r="V52"/>
  <c r="W52"/>
  <c r="D53"/>
  <c r="R53"/>
  <c r="T53"/>
  <c r="U53"/>
  <c r="V53"/>
  <c r="W53"/>
  <c r="D54"/>
  <c r="R54"/>
  <c r="T54"/>
  <c r="U54"/>
  <c r="V54"/>
  <c r="W54"/>
  <c r="D55"/>
  <c r="R55"/>
  <c r="T55"/>
  <c r="U55"/>
  <c r="V55"/>
  <c r="W55"/>
  <c r="D56"/>
  <c r="R56"/>
  <c r="T56"/>
  <c r="U56"/>
  <c r="V56"/>
  <c r="W56"/>
  <c r="D57"/>
  <c r="R57"/>
  <c r="T57"/>
  <c r="U57"/>
  <c r="V57"/>
  <c r="W57"/>
  <c r="D58"/>
  <c r="R58"/>
  <c r="T58"/>
  <c r="U58"/>
  <c r="V58"/>
  <c r="W58"/>
  <c r="D59"/>
  <c r="R59"/>
  <c r="T59"/>
  <c r="U59"/>
  <c r="V59"/>
  <c r="W59"/>
  <c r="D60"/>
  <c r="R60"/>
  <c r="T60"/>
  <c r="U60"/>
  <c r="V60"/>
  <c r="W60"/>
  <c r="D61"/>
  <c r="R61"/>
  <c r="T61"/>
  <c r="U61"/>
  <c r="V61"/>
  <c r="W61"/>
  <c r="D62"/>
  <c r="R62"/>
  <c r="T62"/>
  <c r="U62"/>
  <c r="V62"/>
  <c r="W62"/>
  <c r="D63"/>
  <c r="R63"/>
  <c r="T63"/>
  <c r="U63"/>
  <c r="V63"/>
  <c r="W63"/>
  <c r="D64"/>
  <c r="R64"/>
  <c r="T64"/>
  <c r="U64"/>
  <c r="V64"/>
  <c r="W64"/>
  <c r="D65"/>
  <c r="R65"/>
  <c r="T65"/>
  <c r="U65"/>
  <c r="V65"/>
  <c r="W65"/>
  <c r="D66"/>
  <c r="R66"/>
  <c r="T66"/>
  <c r="U66"/>
  <c r="V66"/>
  <c r="W66"/>
  <c r="D67"/>
  <c r="R67"/>
  <c r="T67"/>
  <c r="U67"/>
  <c r="V67"/>
  <c r="W67"/>
  <c r="D68"/>
  <c r="R68"/>
  <c r="T68"/>
  <c r="U68"/>
  <c r="V68"/>
  <c r="W68"/>
  <c r="D69"/>
  <c r="R69"/>
  <c r="T69"/>
  <c r="U69"/>
  <c r="V69"/>
  <c r="W69"/>
  <c r="D70"/>
  <c r="R70"/>
  <c r="T70"/>
  <c r="U70"/>
  <c r="V70"/>
  <c r="W70"/>
  <c r="D71"/>
  <c r="R71"/>
  <c r="T71"/>
  <c r="U71"/>
  <c r="V71"/>
  <c r="W71"/>
  <c r="D72"/>
  <c r="R72"/>
  <c r="T72"/>
  <c r="U72"/>
  <c r="V72"/>
  <c r="W72"/>
  <c r="D73"/>
  <c r="R73"/>
  <c r="T73"/>
  <c r="U73"/>
  <c r="V73"/>
  <c r="W73"/>
  <c r="D74"/>
  <c r="R74"/>
  <c r="T74"/>
  <c r="U74"/>
  <c r="V74"/>
  <c r="W74"/>
  <c r="D75"/>
  <c r="R75"/>
  <c r="T75"/>
  <c r="U75"/>
  <c r="V75"/>
  <c r="W75"/>
</calcChain>
</file>

<file path=xl/sharedStrings.xml><?xml version="1.0" encoding="utf-8"?>
<sst xmlns="http://schemas.openxmlformats.org/spreadsheetml/2006/main" count="1416" uniqueCount="322">
  <si>
    <t>United States</t>
  </si>
  <si>
    <t>Manufacturing and Production</t>
  </si>
  <si>
    <t>harshkataruka</t>
  </si>
  <si>
    <t>reapplyN2011</t>
  </si>
  <si>
    <t>Interview</t>
  </si>
  <si>
    <t>rgupta83</t>
  </si>
  <si>
    <t>Japan</t>
  </si>
  <si>
    <t>Merfolk17</t>
  </si>
  <si>
    <t>Golfer</t>
  </si>
  <si>
    <t>Manufacturing</t>
  </si>
  <si>
    <t>j**</t>
  </si>
  <si>
    <t>HumboldtGreen</t>
  </si>
  <si>
    <t>Median Days</t>
  </si>
  <si>
    <t>NoggieViking</t>
  </si>
  <si>
    <t>MDF</t>
  </si>
  <si>
    <t>Law</t>
  </si>
  <si>
    <t>wallstreetguy</t>
  </si>
  <si>
    <t>A**********</t>
  </si>
  <si>
    <t>method</t>
  </si>
  <si>
    <t>Energy and Utilities</t>
  </si>
  <si>
    <t>m397</t>
  </si>
  <si>
    <t>Military &amp; Defense</t>
  </si>
  <si>
    <t>GMAT</t>
  </si>
  <si>
    <t>Transportation</t>
  </si>
  <si>
    <t>pokojo</t>
  </si>
  <si>
    <t>smira84</t>
  </si>
  <si>
    <t>Commercial Banking</t>
  </si>
  <si>
    <t>mgiuff01</t>
  </si>
  <si>
    <t>fudgebrownie</t>
  </si>
  <si>
    <t>prince49</t>
  </si>
  <si>
    <t>Submit Date</t>
  </si>
  <si>
    <t>Pagalguy873</t>
  </si>
  <si>
    <t>Education</t>
  </si>
  <si>
    <t>Applying</t>
  </si>
  <si>
    <t>Thursday</t>
  </si>
  <si>
    <t>H********</t>
  </si>
  <si>
    <t>EChopeful12</t>
  </si>
  <si>
    <t>Non-Profit and Government</t>
  </si>
  <si>
    <t>Average Days</t>
  </si>
  <si>
    <t>serenityprayer</t>
  </si>
  <si>
    <t>damysteryman385</t>
  </si>
  <si>
    <t>Lemlem</t>
  </si>
  <si>
    <t>ED</t>
  </si>
  <si>
    <t>bauman19</t>
  </si>
  <si>
    <t>Medicine and Health</t>
  </si>
  <si>
    <t>Marketing</t>
  </si>
  <si>
    <t>r*********</t>
  </si>
  <si>
    <t xml:space="preserve"> </t>
  </si>
  <si>
    <t>Internet and New Media</t>
  </si>
  <si>
    <t>hbsorcbs</t>
  </si>
  <si>
    <t>Days from Submit to Review</t>
  </si>
  <si>
    <t>albertgates</t>
  </si>
  <si>
    <t>Asset Management</t>
  </si>
  <si>
    <t>mbacraver168</t>
  </si>
  <si>
    <t>Complete</t>
  </si>
  <si>
    <t>tlbkcal</t>
  </si>
  <si>
    <t>thp510</t>
  </si>
  <si>
    <t>explicitus</t>
  </si>
  <si>
    <t>N</t>
  </si>
  <si>
    <t>Y</t>
  </si>
  <si>
    <t>AlwaysBeClosing</t>
  </si>
  <si>
    <t>Strategy</t>
  </si>
  <si>
    <t>svalik</t>
  </si>
  <si>
    <t>UG Major</t>
  </si>
  <si>
    <t>Web Development</t>
  </si>
  <si>
    <t>str1der</t>
  </si>
  <si>
    <t>Review Date</t>
  </si>
  <si>
    <t>M****</t>
  </si>
  <si>
    <t>trikstr</t>
  </si>
  <si>
    <t>Wednesday</t>
  </si>
  <si>
    <t>Early Decision</t>
  </si>
  <si>
    <t>soonerliberty</t>
  </si>
  <si>
    <t>Finance</t>
  </si>
  <si>
    <t>Weekend</t>
  </si>
  <si>
    <t>Bambala</t>
  </si>
  <si>
    <t>happyface</t>
  </si>
  <si>
    <t>gargamel</t>
  </si>
  <si>
    <t>Grumppee17</t>
  </si>
  <si>
    <t>Friday</t>
  </si>
  <si>
    <t>Mutual Funds and Brokerage</t>
  </si>
  <si>
    <t>Interviewed</t>
  </si>
  <si>
    <t>Years</t>
  </si>
  <si>
    <t>Telecommunications</t>
  </si>
  <si>
    <t>Day of the week</t>
  </si>
  <si>
    <t>chynaxdawl</t>
  </si>
  <si>
    <t>globalMBA</t>
  </si>
  <si>
    <t>c*******</t>
  </si>
  <si>
    <t>Username</t>
  </si>
  <si>
    <t>P**</t>
  </si>
  <si>
    <t>Gumbymc</t>
  </si>
  <si>
    <t>Hong Kong</t>
  </si>
  <si>
    <t>drob2689</t>
  </si>
  <si>
    <t>Social Entrepreneurship</t>
  </si>
  <si>
    <t>Economics</t>
  </si>
  <si>
    <t>cunit2k5</t>
  </si>
  <si>
    <t>c*****</t>
  </si>
  <si>
    <t>saydogdu</t>
  </si>
  <si>
    <t>Tuesday</t>
  </si>
  <si>
    <t>mauro</t>
  </si>
  <si>
    <t>Russian Federation</t>
  </si>
  <si>
    <t>scuderia</t>
  </si>
  <si>
    <t>MisterQ</t>
  </si>
  <si>
    <t>Gobias</t>
  </si>
  <si>
    <t>d********</t>
  </si>
  <si>
    <t>ksk80</t>
  </si>
  <si>
    <t>South Africa</t>
  </si>
  <si>
    <t>bh2011</t>
  </si>
  <si>
    <t>mx</t>
  </si>
  <si>
    <t>g****</t>
  </si>
  <si>
    <t>Reject w/ Interview</t>
  </si>
  <si>
    <t>Nonprofit</t>
  </si>
  <si>
    <t>tfincham86</t>
  </si>
  <si>
    <t>Waitlisted with Interview</t>
  </si>
  <si>
    <t>mbarealestate</t>
  </si>
  <si>
    <t>c**</t>
  </si>
  <si>
    <t>Days from Submit to Decision</t>
  </si>
  <si>
    <t>India</t>
  </si>
  <si>
    <t>Days from Submit to Interview Invite</t>
  </si>
  <si>
    <t>Decision</t>
  </si>
  <si>
    <t>p********</t>
  </si>
  <si>
    <t>Research</t>
  </si>
  <si>
    <t>Arts</t>
  </si>
  <si>
    <t>Other</t>
  </si>
  <si>
    <t>l***********</t>
  </si>
  <si>
    <t>Matriculating</t>
  </si>
  <si>
    <t>Primary Industry</t>
  </si>
  <si>
    <t>MBA Concentration</t>
  </si>
  <si>
    <t>Entrepreneurship</t>
  </si>
  <si>
    <t>Science and Math</t>
  </si>
  <si>
    <t>m******</t>
  </si>
  <si>
    <t>Spain</t>
  </si>
  <si>
    <t>F******</t>
  </si>
  <si>
    <t>Admit</t>
  </si>
  <si>
    <t>chessmaster</t>
  </si>
  <si>
    <t>MALD2011</t>
  </si>
  <si>
    <t>awoo124</t>
  </si>
  <si>
    <t>Business</t>
  </si>
  <si>
    <t>Zarthul</t>
  </si>
  <si>
    <t>segfault</t>
  </si>
  <si>
    <t>Brazil</t>
  </si>
  <si>
    <t>A********</t>
  </si>
  <si>
    <t>Operations</t>
  </si>
  <si>
    <t>mm65</t>
  </si>
  <si>
    <t>Aerospace and Defense</t>
  </si>
  <si>
    <t>Computer Hardware</t>
  </si>
  <si>
    <t>arh328</t>
  </si>
  <si>
    <t>Supply Chain Management</t>
  </si>
  <si>
    <t>Taiwan, Province of China</t>
  </si>
  <si>
    <t>shorttheworld</t>
  </si>
  <si>
    <t>Int</t>
  </si>
  <si>
    <t>anilwanted</t>
  </si>
  <si>
    <t>drdorian</t>
  </si>
  <si>
    <t>sar9876</t>
  </si>
  <si>
    <t>Country</t>
  </si>
  <si>
    <t>1234sq</t>
  </si>
  <si>
    <t>eplusk</t>
  </si>
  <si>
    <t>mappleby</t>
  </si>
  <si>
    <t>p*********</t>
  </si>
  <si>
    <t>msbroker</t>
  </si>
  <si>
    <t>Reapplicant?</t>
  </si>
  <si>
    <t>Performing Arts</t>
  </si>
  <si>
    <t>going4it2</t>
  </si>
  <si>
    <t>Hospitality and Tourism</t>
  </si>
  <si>
    <t>benjmu</t>
  </si>
  <si>
    <t>Merit Fellowship Consideration</t>
  </si>
  <si>
    <t>Consulting</t>
  </si>
  <si>
    <t>chouky</t>
  </si>
  <si>
    <t>msduygu</t>
  </si>
  <si>
    <t>Information Technology</t>
  </si>
  <si>
    <t>Primary Function</t>
  </si>
  <si>
    <t>Project Management</t>
  </si>
  <si>
    <t>m*********</t>
  </si>
  <si>
    <t>g*************</t>
  </si>
  <si>
    <t>Accounting</t>
  </si>
  <si>
    <t>d**********</t>
  </si>
  <si>
    <t>WE</t>
  </si>
  <si>
    <t>Reject w/o Interview</t>
  </si>
  <si>
    <t>Deckard22</t>
  </si>
  <si>
    <t>r*****</t>
  </si>
  <si>
    <t>Health Care</t>
  </si>
  <si>
    <t>Monday</t>
  </si>
  <si>
    <t>Investment Banking</t>
  </si>
  <si>
    <t>goobersmooches</t>
  </si>
  <si>
    <t>S******</t>
  </si>
  <si>
    <t>p*******</t>
  </si>
  <si>
    <t>Age</t>
  </si>
  <si>
    <t>Trader4Life</t>
  </si>
  <si>
    <t>kethee</t>
  </si>
  <si>
    <t>Seaz</t>
  </si>
  <si>
    <t>Denied with Interview</t>
  </si>
  <si>
    <t>China</t>
  </si>
  <si>
    <t>sharebear1028</t>
  </si>
  <si>
    <t>s******</t>
  </si>
  <si>
    <t>johnnymac</t>
  </si>
  <si>
    <t>s************</t>
  </si>
  <si>
    <t>General Management</t>
  </si>
  <si>
    <t>dairong</t>
  </si>
  <si>
    <t>k*******</t>
  </si>
  <si>
    <t>Healthcare</t>
  </si>
  <si>
    <t>X*****</t>
  </si>
  <si>
    <t>psdg5</t>
  </si>
  <si>
    <t>taffy97</t>
  </si>
  <si>
    <t>f****</t>
  </si>
  <si>
    <t>simkhovitch</t>
  </si>
  <si>
    <t>Simba99</t>
  </si>
  <si>
    <t>Days from Interview Invite to Interview</t>
  </si>
  <si>
    <t>Engineering</t>
  </si>
  <si>
    <t>Result</t>
  </si>
  <si>
    <t>jt9000</t>
  </si>
  <si>
    <t>fbra</t>
  </si>
  <si>
    <t>diggles14</t>
  </si>
  <si>
    <t>Singapore</t>
  </si>
  <si>
    <t>International Business</t>
  </si>
  <si>
    <t>dsg</t>
  </si>
  <si>
    <t>Status</t>
  </si>
  <si>
    <t>kjmba2012</t>
  </si>
  <si>
    <t>jjoeteller</t>
  </si>
  <si>
    <t>RonCash</t>
  </si>
  <si>
    <t>Gooze</t>
  </si>
  <si>
    <t>phsh2011</t>
  </si>
  <si>
    <t>L**********</t>
  </si>
  <si>
    <t>Computer Science</t>
  </si>
  <si>
    <t>Pharmaceuticals</t>
  </si>
  <si>
    <t>Real Estate</t>
  </si>
  <si>
    <t>Securities Sales and Trading</t>
  </si>
  <si>
    <t>calie04</t>
  </si>
  <si>
    <t>Sidhant</t>
  </si>
  <si>
    <t>j************</t>
  </si>
  <si>
    <t>Days from Interview to Complete</t>
  </si>
  <si>
    <t>Human Resources</t>
  </si>
  <si>
    <t>ldnnyk</t>
  </si>
  <si>
    <t>m****</t>
  </si>
  <si>
    <t>gmatter86</t>
  </si>
  <si>
    <t>G*****</t>
  </si>
  <si>
    <t>joecool</t>
  </si>
  <si>
    <t>Entertainment and Sports</t>
  </si>
  <si>
    <t>Admitted</t>
  </si>
  <si>
    <t>Solonos</t>
  </si>
  <si>
    <t>ermizrahi</t>
  </si>
  <si>
    <t>Business Development</t>
  </si>
  <si>
    <t>hrogers014</t>
  </si>
  <si>
    <t>PEanalyst</t>
  </si>
  <si>
    <t>gjaligama</t>
  </si>
  <si>
    <t>14mbahopeful</t>
  </si>
  <si>
    <t>afelipeb</t>
  </si>
  <si>
    <t>Application Submitted</t>
  </si>
  <si>
    <t>k********</t>
  </si>
  <si>
    <t>Management Consulting</t>
  </si>
  <si>
    <t>Deferred</t>
  </si>
  <si>
    <t>Design</t>
  </si>
  <si>
    <t>Belly</t>
  </si>
  <si>
    <t>mapenar</t>
  </si>
  <si>
    <t>Technology</t>
  </si>
  <si>
    <t>Current Status</t>
  </si>
  <si>
    <t>losttraveler</t>
  </si>
  <si>
    <t>diz</t>
  </si>
  <si>
    <t>Ironhide</t>
  </si>
  <si>
    <t>PTK</t>
  </si>
  <si>
    <t>Number of Observations</t>
  </si>
  <si>
    <t>p******</t>
  </si>
  <si>
    <t>PaulAllen</t>
  </si>
  <si>
    <t>Liberal Arts and Humanities</t>
  </si>
  <si>
    <t>McAwhen</t>
  </si>
  <si>
    <t>c***********</t>
  </si>
  <si>
    <t>C*******</t>
  </si>
  <si>
    <t>r****</t>
  </si>
  <si>
    <t>Health or Medical</t>
  </si>
  <si>
    <t>Round</t>
  </si>
  <si>
    <t>dr0xlunltd</t>
  </si>
  <si>
    <t>b*******</t>
  </si>
  <si>
    <t>Leadership</t>
  </si>
  <si>
    <t>osonipse</t>
  </si>
  <si>
    <t>k******</t>
  </si>
  <si>
    <t>johnnyGMAT2k10</t>
  </si>
  <si>
    <t>bizzblar</t>
  </si>
  <si>
    <t>r******</t>
  </si>
  <si>
    <t>Computer Software</t>
  </si>
  <si>
    <t>Invited to Interview</t>
  </si>
  <si>
    <t>E*****</t>
  </si>
  <si>
    <t>Canada</t>
  </si>
  <si>
    <t>kannyg</t>
  </si>
  <si>
    <t>visu83</t>
  </si>
  <si>
    <t>adiman</t>
  </si>
  <si>
    <t>CBSHopeful</t>
  </si>
  <si>
    <t>Journalism and Publishing</t>
  </si>
  <si>
    <t>Int Invite</t>
  </si>
  <si>
    <t>Denied without Interview</t>
  </si>
  <si>
    <t>M***********</t>
  </si>
  <si>
    <t>T****</t>
  </si>
  <si>
    <t>kkkatl</t>
  </si>
  <si>
    <t>Interview Invite</t>
  </si>
  <si>
    <t>taaakun</t>
  </si>
  <si>
    <t>mbaer2012</t>
  </si>
  <si>
    <t>MCE7</t>
  </si>
  <si>
    <t>Military Officer</t>
  </si>
  <si>
    <t>Current</t>
  </si>
  <si>
    <t>thehusain</t>
  </si>
  <si>
    <t>P********</t>
  </si>
  <si>
    <t>a************</t>
  </si>
  <si>
    <t>pedrosilva</t>
  </si>
  <si>
    <t>healthcareguy</t>
  </si>
  <si>
    <t>Corporate Finance</t>
  </si>
  <si>
    <t>Days from Complete to Decision</t>
  </si>
  <si>
    <t>ciduo777</t>
  </si>
  <si>
    <t>UG GPA</t>
  </si>
  <si>
    <t>myturn2012</t>
  </si>
  <si>
    <t>pearljam</t>
  </si>
  <si>
    <t>abe1</t>
  </si>
  <si>
    <t>Regular Decision</t>
  </si>
  <si>
    <t>pc2010</t>
  </si>
  <si>
    <t>Venture Capital</t>
  </si>
  <si>
    <t>americanInAsia</t>
  </si>
  <si>
    <t>mbagirl23</t>
  </si>
  <si>
    <t>indianquant</t>
  </si>
  <si>
    <t>T*********</t>
  </si>
  <si>
    <t>Call Date</t>
  </si>
  <si>
    <t>Communication</t>
  </si>
  <si>
    <t>t******</t>
  </si>
  <si>
    <t>a1choi</t>
  </si>
  <si>
    <t>tangshim</t>
  </si>
  <si>
    <t>hello212</t>
  </si>
  <si>
    <t>Turkey</t>
  </si>
</sst>
</file>

<file path=xl/styles.xml><?xml version="1.0" encoding="utf-8"?>
<styleSheet xmlns="http://schemas.openxmlformats.org/spreadsheetml/2006/main">
  <numFmts count="8"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9" formatCode="0.0"/>
    <numFmt numFmtId="170" formatCode="m/d/yyyy;@"/>
    <numFmt numFmtId="171" formatCode="m/d/yy;@"/>
  </numFmts>
  <fonts count="8">
    <font>
      <sz val="10"/>
      <name val="Arial"/>
      <family val="2"/>
    </font>
    <font>
      <sz val="10"/>
      <color indexed="14"/>
      <name val="Arial"/>
      <family val="2"/>
    </font>
    <font>
      <u/>
      <sz val="8"/>
      <color indexed="39"/>
      <name val="Arial"/>
      <family val="2"/>
    </font>
    <font>
      <sz val="10"/>
      <color indexed="14"/>
      <name val="Verdana"/>
      <family val="2"/>
    </font>
    <font>
      <b/>
      <sz val="11"/>
      <color indexed="14"/>
      <name val="Arial"/>
      <family val="2"/>
    </font>
    <font>
      <b/>
      <sz val="9"/>
      <color indexed="14"/>
      <name val="Arial"/>
      <family val="2"/>
    </font>
    <font>
      <b/>
      <sz val="10"/>
      <name val="Arial"/>
      <family val="2"/>
    </font>
    <font>
      <sz val="8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14" xfId="0" applyNumberFormat="1" applyFont="1" applyFill="1" applyBorder="1" applyAlignment="1">
      <alignment wrapText="1"/>
    </xf>
    <xf numFmtId="0" fontId="1" fillId="0" borderId="0" xfId="0" applyNumberFormat="1" applyFont="1" applyFill="1" applyAlignment="1"/>
    <xf numFmtId="0" fontId="0" fillId="0" borderId="1" xfId="0" applyNumberFormat="1" applyFont="1" applyFill="1" applyBorder="1" applyAlignment="1">
      <alignment wrapText="1"/>
    </xf>
    <xf numFmtId="0" fontId="2" fillId="0" borderId="7" xfId="0" applyNumberFormat="1" applyFont="1" applyFill="1" applyBorder="1" applyAlignment="1">
      <alignment wrapText="1"/>
    </xf>
    <xf numFmtId="0" fontId="0" fillId="0" borderId="6" xfId="0" applyNumberFormat="1" applyFont="1" applyFill="1" applyBorder="1" applyAlignment="1">
      <alignment wrapText="1"/>
    </xf>
    <xf numFmtId="169" fontId="1" fillId="0" borderId="0" xfId="0" applyNumberFormat="1" applyFont="1" applyFill="1" applyAlignment="1"/>
    <xf numFmtId="1" fontId="1" fillId="0" borderId="0" xfId="0" applyNumberFormat="1" applyFont="1" applyFill="1" applyAlignment="1"/>
    <xf numFmtId="0" fontId="0" fillId="0" borderId="2" xfId="0" applyNumberFormat="1" applyFont="1" applyFill="1" applyBorder="1" applyAlignment="1">
      <alignment wrapText="1"/>
    </xf>
    <xf numFmtId="0" fontId="3" fillId="0" borderId="7" xfId="0" applyNumberFormat="1" applyFont="1" applyFill="1" applyBorder="1" applyAlignment="1">
      <alignment wrapText="1"/>
    </xf>
    <xf numFmtId="0" fontId="0" fillId="0" borderId="13" xfId="0" applyNumberFormat="1" applyFont="1" applyFill="1" applyBorder="1" applyAlignment="1">
      <alignment wrapText="1"/>
    </xf>
    <xf numFmtId="170" fontId="3" fillId="0" borderId="7" xfId="0" applyNumberFormat="1" applyFont="1" applyFill="1" applyBorder="1" applyAlignment="1">
      <alignment wrapText="1"/>
    </xf>
    <xf numFmtId="171" fontId="3" fillId="0" borderId="7" xfId="0" applyNumberFormat="1" applyFont="1" applyFill="1" applyBorder="1" applyAlignment="1">
      <alignment wrapText="1"/>
    </xf>
    <xf numFmtId="0" fontId="0" fillId="0" borderId="5" xfId="0" applyNumberFormat="1" applyFont="1" applyFill="1" applyBorder="1" applyAlignment="1">
      <alignment wrapText="1"/>
    </xf>
    <xf numFmtId="0" fontId="5" fillId="2" borderId="4" xfId="0" applyNumberFormat="1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wrapText="1"/>
    </xf>
    <xf numFmtId="170" fontId="0" fillId="0" borderId="0" xfId="0" applyNumberFormat="1" applyFont="1" applyFill="1" applyAlignment="1">
      <alignment wrapText="1"/>
    </xf>
    <xf numFmtId="0" fontId="5" fillId="2" borderId="5" xfId="0" applyNumberFormat="1" applyFont="1" applyFill="1" applyBorder="1" applyAlignment="1">
      <alignment horizontal="center" wrapText="1"/>
    </xf>
    <xf numFmtId="0" fontId="0" fillId="0" borderId="4" xfId="0" applyNumberFormat="1" applyFont="1" applyFill="1" applyBorder="1" applyAlignment="1">
      <alignment wrapText="1"/>
    </xf>
    <xf numFmtId="0" fontId="0" fillId="0" borderId="4" xfId="0" applyNumberFormat="1" applyFont="1" applyFill="1" applyBorder="1" applyAlignment="1">
      <alignment horizontal="center" wrapText="1"/>
    </xf>
    <xf numFmtId="0" fontId="0" fillId="0" borderId="5" xfId="0" applyNumberFormat="1" applyFont="1" applyFill="1" applyBorder="1" applyAlignment="1">
      <alignment horizontal="center" wrapText="1"/>
    </xf>
    <xf numFmtId="0" fontId="0" fillId="0" borderId="8" xfId="0" applyNumberFormat="1" applyFont="1" applyFill="1" applyBorder="1" applyAlignment="1">
      <alignment wrapText="1"/>
    </xf>
    <xf numFmtId="0" fontId="0" fillId="0" borderId="8" xfId="0" applyNumberFormat="1" applyFont="1" applyFill="1" applyBorder="1" applyAlignment="1">
      <alignment horizontal="center" wrapText="1"/>
    </xf>
    <xf numFmtId="0" fontId="0" fillId="0" borderId="9" xfId="0" applyNumberFormat="1" applyFont="1" applyFill="1" applyBorder="1" applyAlignment="1">
      <alignment wrapText="1"/>
    </xf>
    <xf numFmtId="0" fontId="0" fillId="0" borderId="10" xfId="0" applyNumberFormat="1" applyFont="1" applyFill="1" applyBorder="1" applyAlignment="1">
      <alignment wrapText="1"/>
    </xf>
    <xf numFmtId="4" fontId="0" fillId="0" borderId="4" xfId="0" applyNumberFormat="1" applyFont="1" applyFill="1" applyBorder="1" applyAlignment="1">
      <alignment horizontal="center" wrapText="1"/>
    </xf>
    <xf numFmtId="4" fontId="0" fillId="0" borderId="5" xfId="0" applyNumberFormat="1" applyFont="1" applyFill="1" applyBorder="1" applyAlignment="1">
      <alignment horizontal="center" wrapText="1"/>
    </xf>
    <xf numFmtId="4" fontId="0" fillId="0" borderId="8" xfId="0" applyNumberFormat="1" applyFont="1" applyFill="1" applyBorder="1" applyAlignment="1">
      <alignment horizontal="center" wrapText="1"/>
    </xf>
    <xf numFmtId="0" fontId="5" fillId="2" borderId="3" xfId="0" applyNumberFormat="1" applyFont="1" applyFill="1" applyBorder="1" applyAlignment="1">
      <alignment horizontal="center" wrapText="1"/>
    </xf>
    <xf numFmtId="0" fontId="0" fillId="0" borderId="0" xfId="0">
      <alignment vertical="center"/>
    </xf>
    <xf numFmtId="0" fontId="5" fillId="2" borderId="4" xfId="0" applyNumberFormat="1" applyFont="1" applyFill="1" applyBorder="1" applyAlignment="1">
      <alignment horizontal="center" wrapText="1"/>
    </xf>
    <xf numFmtId="0" fontId="0" fillId="0" borderId="6" xfId="0" applyNumberFormat="1" applyFont="1" applyFill="1" applyBorder="1" applyAlignment="1">
      <alignment wrapText="1"/>
    </xf>
    <xf numFmtId="0" fontId="4" fillId="2" borderId="3" xfId="0" applyNumberFormat="1" applyFont="1" applyFill="1" applyBorder="1" applyAlignment="1">
      <alignment horizontal="center" wrapText="1"/>
    </xf>
    <xf numFmtId="0" fontId="0" fillId="0" borderId="2" xfId="0" applyNumberFormat="1" applyFont="1" applyFill="1" applyBorder="1" applyAlignment="1">
      <alignment wrapText="1"/>
    </xf>
    <xf numFmtId="0" fontId="5" fillId="2" borderId="9" xfId="0" applyNumberFormat="1" applyFont="1" applyFill="1" applyBorder="1" applyAlignment="1">
      <alignment horizontal="center" wrapText="1"/>
    </xf>
    <xf numFmtId="0" fontId="0" fillId="0" borderId="12" xfId="0" applyNumberFormat="1" applyFont="1" applyFill="1" applyBorder="1" applyAlignment="1">
      <alignment wrapText="1"/>
    </xf>
    <xf numFmtId="0" fontId="6" fillId="0" borderId="7" xfId="0" applyNumberFormat="1" applyFont="1" applyFill="1" applyBorder="1" applyAlignment="1">
      <alignment wrapText="1"/>
    </xf>
    <xf numFmtId="0" fontId="6" fillId="0" borderId="8" xfId="0" applyNumberFormat="1" applyFont="1" applyFill="1" applyBorder="1" applyAlignment="1">
      <alignment wrapText="1"/>
    </xf>
    <xf numFmtId="0" fontId="5" fillId="2" borderId="7" xfId="0" applyNumberFormat="1" applyFont="1" applyFill="1" applyBorder="1" applyAlignment="1">
      <alignment horizontal="center" wrapText="1"/>
    </xf>
    <xf numFmtId="0" fontId="0" fillId="0" borderId="8" xfId="0" applyNumberFormat="1" applyFont="1" applyFill="1" applyBorder="1" applyAlignment="1">
      <alignment wrapText="1"/>
    </xf>
    <xf numFmtId="0" fontId="0" fillId="0" borderId="11" xfId="0" applyNumberFormat="1" applyFont="1" applyFill="1" applyBorder="1" applyAlignment="1">
      <alignment wrapText="1"/>
    </xf>
    <xf numFmtId="0" fontId="0" fillId="0" borderId="1" xfId="0" applyNumberFormat="1" applyFont="1" applyFill="1" applyBorder="1" applyAlignment="1">
      <alignment wrapText="1"/>
    </xf>
    <xf numFmtId="0" fontId="5" fillId="2" borderId="9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0" fillId="0" borderId="12" xfId="0" applyNumberFormat="1" applyFont="1" applyFill="1" applyBorder="1" applyAlignment="1">
      <alignment vertical="center" wrapText="1"/>
    </xf>
    <xf numFmtId="0" fontId="6" fillId="0" borderId="7" xfId="0" applyNumberFormat="1" applyFont="1" applyFill="1" applyBorder="1" applyAlignment="1">
      <alignment vertical="center" wrapText="1"/>
    </xf>
    <xf numFmtId="0" fontId="6" fillId="0" borderId="8" xfId="0" applyNumberFormat="1" applyFont="1" applyFill="1" applyBorder="1" applyAlignment="1">
      <alignment vertical="center" wrapText="1"/>
    </xf>
    <xf numFmtId="0" fontId="5" fillId="2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vertical="center" wrapText="1"/>
    </xf>
    <xf numFmtId="0" fontId="0" fillId="0" borderId="11" xfId="0" applyNumberFormat="1" applyFont="1" applyFill="1" applyBorder="1" applyAlignment="1">
      <alignment vertical="center" wrapText="1"/>
    </xf>
    <xf numFmtId="0" fontId="6" fillId="0" borderId="7" xfId="0" applyNumberFormat="1" applyFont="1" applyFill="1" applyBorder="1" applyAlignment="1">
      <alignment horizontal="center" wrapText="1"/>
    </xf>
    <xf numFmtId="0" fontId="6" fillId="0" borderId="8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8EEF7"/>
      <rgbColor rgb="000000FF"/>
      <rgbColor rgb="00FF99CC"/>
      <rgbColor rgb="00C2D1F0"/>
      <rgbColor rgb="00FFFF00"/>
      <rgbColor rgb="00FF0000"/>
      <rgbColor rgb="00000000"/>
      <rgbColor rgb="00333333"/>
      <rgbColor rgb="00C8C8C8"/>
      <rgbColor rgb="00999999"/>
      <rgbColor rgb="00DDDDDD"/>
      <rgbColor rgb="00EEEEEE"/>
      <rgbColor rgb="00FFFFFF"/>
      <rgbColor rgb="00FFFF99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8"/>
  <c:chart>
    <c:autoTitleDeleted val="1"/>
    <c:plotArea>
      <c:layout/>
      <c:barChart>
        <c:barDir val="col"/>
        <c:grouping val="stacked"/>
        <c:ser>
          <c:idx val="0"/>
          <c:order val="0"/>
          <c:tx>
            <c:strRef>
              <c:f>'Basic Analysis'!$B$11</c:f>
              <c:strCache>
                <c:ptCount val="1"/>
                <c:pt idx="0">
                  <c:v>Admit</c:v>
                </c:pt>
              </c:strCache>
            </c:strRef>
          </c:tx>
          <c:spPr>
            <a:solidFill>
              <a:srgbClr val="008000"/>
            </a:solidFill>
          </c:spPr>
          <c:cat>
            <c:strRef>
              <c:f>'Basic Analysis'!$C$9:$H$9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Analysis'!$C$11:$H$11</c:f>
              <c:numCache>
                <c:formatCode>General</c:formatCode>
                <c:ptCount val="6"/>
                <c:pt idx="0">
                  <c:v>0.0</c:v>
                </c:pt>
                <c:pt idx="1">
                  <c:v>6.0</c:v>
                </c:pt>
                <c:pt idx="2">
                  <c:v>7.0</c:v>
                </c:pt>
                <c:pt idx="3">
                  <c:v>2.0</c:v>
                </c:pt>
                <c:pt idx="4">
                  <c:v>2.0</c:v>
                </c:pt>
                <c:pt idx="5">
                  <c:v>0.0</c:v>
                </c:pt>
              </c:numCache>
            </c:numRef>
          </c:val>
        </c:ser>
        <c:ser>
          <c:idx val="1"/>
          <c:order val="1"/>
          <c:tx>
            <c:strRef>
              <c:f>'Basic Analysis'!$B$12</c:f>
              <c:strCache>
                <c:ptCount val="1"/>
                <c:pt idx="0">
                  <c:v>Deferred</c:v>
                </c:pt>
              </c:strCache>
            </c:strRef>
          </c:tx>
          <c:spPr>
            <a:solidFill>
              <a:srgbClr val="FFFF00"/>
            </a:solidFill>
          </c:spPr>
          <c:cat>
            <c:strRef>
              <c:f>'Basic Analysis'!$C$9:$H$9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Analysis'!$C$12:$H$12</c:f>
              <c:numCache>
                <c:formatCode>General</c:formatCode>
                <c:ptCount val="6"/>
                <c:pt idx="0">
                  <c:v>1.0</c:v>
                </c:pt>
                <c:pt idx="1">
                  <c:v>0.0</c:v>
                </c:pt>
                <c:pt idx="2">
                  <c:v>0.0</c:v>
                </c:pt>
                <c:pt idx="3">
                  <c:v>1.0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</c:ser>
        <c:ser>
          <c:idx val="2"/>
          <c:order val="2"/>
          <c:tx>
            <c:strRef>
              <c:f>'Basic Analysis'!$B$13</c:f>
              <c:strCache>
                <c:ptCount val="1"/>
                <c:pt idx="0">
                  <c:v>Reject w/ Interview</c:v>
                </c:pt>
              </c:strCache>
            </c:strRef>
          </c:tx>
          <c:spPr>
            <a:solidFill>
              <a:srgbClr val="FF6600"/>
            </a:solidFill>
          </c:spPr>
          <c:cat>
            <c:strRef>
              <c:f>'Basic Analysis'!$C$9:$H$9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Analysis'!$C$13:$H$13</c:f>
              <c:numCache>
                <c:formatCode>General</c:formatCode>
                <c:ptCount val="6"/>
                <c:pt idx="0">
                  <c:v>4.0</c:v>
                </c:pt>
                <c:pt idx="1">
                  <c:v>1.0</c:v>
                </c:pt>
                <c:pt idx="2">
                  <c:v>0.0</c:v>
                </c:pt>
                <c:pt idx="3">
                  <c:v>1.0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</c:ser>
        <c:ser>
          <c:idx val="3"/>
          <c:order val="3"/>
          <c:tx>
            <c:strRef>
              <c:f>'Basic Analysis'!$B$14</c:f>
              <c:strCache>
                <c:ptCount val="1"/>
                <c:pt idx="0">
                  <c:v>Reject w/o Interview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'Basic Analysis'!$C$9:$H$9</c:f>
              <c:strCache>
                <c:ptCount val="6"/>
                <c:pt idx="0">
                  <c:v>Monday</c:v>
                </c:pt>
                <c:pt idx="1">
                  <c:v>Tuesday</c:v>
                </c:pt>
                <c:pt idx="2">
                  <c:v>Wednesday</c:v>
                </c:pt>
                <c:pt idx="3">
                  <c:v>Thursday</c:v>
                </c:pt>
                <c:pt idx="4">
                  <c:v>Friday</c:v>
                </c:pt>
                <c:pt idx="5">
                  <c:v>Weekend</c:v>
                </c:pt>
              </c:strCache>
            </c:strRef>
          </c:cat>
          <c:val>
            <c:numRef>
              <c:f>'Basic Analysis'!$C$14:$H$14</c:f>
              <c:numCache>
                <c:formatCode>General</c:formatCode>
                <c:ptCount val="6"/>
                <c:pt idx="0">
                  <c:v>6.0</c:v>
                </c:pt>
                <c:pt idx="1">
                  <c:v>0.0</c:v>
                </c:pt>
                <c:pt idx="2">
                  <c:v>1.0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</c:numCache>
            </c:numRef>
          </c:val>
        </c:ser>
        <c:overlap val="100"/>
        <c:axId val="70092888"/>
        <c:axId val="480386872"/>
      </c:barChart>
      <c:catAx>
        <c:axId val="70092888"/>
        <c:scaling>
          <c:orientation val="minMax"/>
        </c:scaling>
        <c:axPos val="b"/>
        <c:majorTickMark val="none"/>
        <c:tickLblPos val="nextTo"/>
        <c:crossAx val="480386872"/>
        <c:crosses val="autoZero"/>
        <c:auto val="1"/>
        <c:lblAlgn val="ctr"/>
        <c:lblOffset val="100"/>
      </c:catAx>
      <c:valAx>
        <c:axId val="480386872"/>
        <c:scaling>
          <c:orientation val="minMax"/>
        </c:scaling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# of Decisions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0092888"/>
        <c:crosses val="autoZero"/>
        <c:crossBetween val="between"/>
      </c:valAx>
    </c:plotArea>
    <c:legend>
      <c:legendPos val="b"/>
      <c:layout/>
    </c:legend>
    <c:plotVisOnly val="1"/>
  </c:chart>
  <c:spPr>
    <a:ln>
      <a:noFill/>
    </a:ln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115</xdr:row>
      <xdr:rowOff>0</xdr:rowOff>
    </xdr:from>
    <xdr:to>
      <xdr:col>14</xdr:col>
      <xdr:colOff>1130300</xdr:colOff>
      <xdr:row>136</xdr:row>
      <xdr:rowOff>139700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899900" y="17526000"/>
          <a:ext cx="7670800" cy="33401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28</xdr:row>
      <xdr:rowOff>139700</xdr:rowOff>
    </xdr:from>
    <xdr:to>
      <xdr:col>4</xdr:col>
      <xdr:colOff>520700</xdr:colOff>
      <xdr:row>46</xdr:row>
      <xdr:rowOff>139700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Y75"/>
  <sheetViews>
    <sheetView tabSelected="1" workbookViewId="0">
      <pane xSplit="2" ySplit="3" topLeftCell="S46" activePane="bottomRight" state="frozen"/>
      <selection pane="topRight" activeCell="C1" sqref="C1"/>
      <selection pane="bottomLeft" activeCell="A4" sqref="A4"/>
      <selection pane="bottomRight" activeCell="V52" sqref="V52"/>
    </sheetView>
  </sheetViews>
  <sheetFormatPr baseColWidth="10" defaultColWidth="17.1640625" defaultRowHeight="12.75" customHeight="1"/>
  <cols>
    <col min="1" max="25" width="17.1640625" customWidth="1"/>
  </cols>
  <sheetData>
    <row r="1" spans="1:25" ht="12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>
        <f>MIN(X4:X75)</f>
        <v>6</v>
      </c>
      <c r="Y1" s="3">
        <f>MIN(Y4:Y75)</f>
        <v>20</v>
      </c>
    </row>
    <row r="2" spans="1:25" ht="22">
      <c r="A2" s="8"/>
      <c r="B2" s="32" t="s">
        <v>87</v>
      </c>
      <c r="C2" s="28" t="s">
        <v>267</v>
      </c>
      <c r="D2" s="28" t="s">
        <v>253</v>
      </c>
      <c r="E2" s="28" t="s">
        <v>185</v>
      </c>
      <c r="F2" s="28" t="s">
        <v>304</v>
      </c>
      <c r="G2" s="28" t="s">
        <v>22</v>
      </c>
      <c r="H2" s="14" t="s">
        <v>175</v>
      </c>
      <c r="I2" s="14" t="s">
        <v>125</v>
      </c>
      <c r="J2" s="30" t="s">
        <v>126</v>
      </c>
      <c r="K2" s="28" t="s">
        <v>30</v>
      </c>
      <c r="L2" s="28" t="s">
        <v>66</v>
      </c>
      <c r="M2" s="28" t="s">
        <v>290</v>
      </c>
      <c r="N2" s="28" t="s">
        <v>4</v>
      </c>
      <c r="O2" s="28" t="s">
        <v>54</v>
      </c>
      <c r="P2" s="28" t="s">
        <v>118</v>
      </c>
      <c r="Q2" s="28" t="s">
        <v>207</v>
      </c>
      <c r="R2" s="28" t="s">
        <v>83</v>
      </c>
      <c r="S2" s="28" t="s">
        <v>159</v>
      </c>
      <c r="T2" s="14" t="s">
        <v>50</v>
      </c>
      <c r="U2" s="28" t="s">
        <v>117</v>
      </c>
      <c r="V2" s="28" t="s">
        <v>205</v>
      </c>
      <c r="W2" s="28" t="s">
        <v>228</v>
      </c>
      <c r="X2" s="28" t="s">
        <v>302</v>
      </c>
      <c r="Y2" s="28" t="s">
        <v>115</v>
      </c>
    </row>
    <row r="3" spans="1:25" ht="12">
      <c r="B3" s="29"/>
      <c r="C3" s="29"/>
      <c r="D3" s="29"/>
      <c r="E3" s="29"/>
      <c r="F3" s="29"/>
      <c r="G3" s="33"/>
      <c r="H3" s="17" t="s">
        <v>81</v>
      </c>
      <c r="I3" s="17" t="s">
        <v>295</v>
      </c>
      <c r="J3" s="31"/>
      <c r="K3" s="29"/>
      <c r="L3" s="29"/>
      <c r="M3" s="29"/>
      <c r="N3" s="29"/>
      <c r="O3" s="29"/>
      <c r="P3" s="29"/>
      <c r="Q3" s="29"/>
      <c r="R3" s="29"/>
      <c r="S3" s="29"/>
      <c r="U3" s="29"/>
      <c r="V3" s="29"/>
      <c r="W3" s="29"/>
      <c r="X3" s="29"/>
      <c r="Y3" s="29"/>
    </row>
    <row r="4" spans="1:25" ht="12">
      <c r="B4" s="15" t="s">
        <v>113</v>
      </c>
      <c r="C4" s="15" t="s">
        <v>42</v>
      </c>
      <c r="D4" s="15" t="str">
        <f t="shared" ref="D4:D35" si="0">IF((P4&gt;0),"Decision",IF((O4&gt;0),"Complete",IF((N4&gt;0),"Interviewed",IF((M4&gt;0),"Invite",IF((L4&gt;0),"Review","Applied")))))</f>
        <v>Decision</v>
      </c>
      <c r="E4" s="15" t="str">
        <f>IFERROR(VLOOKUP($B4,Data!$B$9:$O$153,MATCH(E$2,Data!$B$9:$O$9,0),0),"")</f>
        <v/>
      </c>
      <c r="F4" s="15" t="str">
        <f>IFERROR(VLOOKUP($B4,Data!$B$9:$O$153,MATCH(F$2,Data!$B$9:$O$9,0),0),"")</f>
        <v/>
      </c>
      <c r="G4" s="15" t="str">
        <f>IFERROR(VLOOKUP($B4,Data!$B$9:$O$153,MATCH(G$2,Data!$B$9:$O$9,0),0),"")</f>
        <v/>
      </c>
      <c r="H4" s="15" t="str">
        <f>IFERROR(VLOOKUP($B4,Data!$B$9:$O$153,MATCH(H$2,Data!$B$9:$O$9,0),0),"")</f>
        <v/>
      </c>
      <c r="I4" s="15" t="str">
        <f>IFERROR(VLOOKUP($B4,Data!$B$9:$O$153,MATCH(I$2,Data!$B$9:$O$9,0),0),"")</f>
        <v/>
      </c>
      <c r="J4" s="15" t="str">
        <f>IFERROR(VLOOKUP($B4,Data!$B$9:$O$153,MATCH(J$2,Data!$B$9:$O$9,0),0),"")</f>
        <v/>
      </c>
      <c r="K4" s="16">
        <v>40731</v>
      </c>
      <c r="L4" s="16">
        <v>40744</v>
      </c>
      <c r="M4" s="16">
        <v>40767</v>
      </c>
      <c r="N4" s="16">
        <v>40773</v>
      </c>
      <c r="P4" s="16">
        <v>40777</v>
      </c>
      <c r="Q4" s="15" t="s">
        <v>109</v>
      </c>
      <c r="R4" s="15" t="str">
        <f t="shared" ref="R4:R35" si="1">IF((P4=""),"",IF((WEEKDAY(P4,2)=1),"Monday",IF((WEEKDAY(P4,2)=2),"Tuesday",IF((WEEKDAY(P4,2)=3),"Wednesday",IF((WEEKDAY(P4,2)=4),"Thursday",IF((WEEKDAY(P4,2)=5),"Friday","Weekend"))))))</f>
        <v>Monday</v>
      </c>
      <c r="T4" s="15">
        <f t="shared" ref="T4:T35" si="2">IF(OR((L4=""),(K4="")),"",(L4-K4))</f>
        <v>13</v>
      </c>
      <c r="U4" s="15">
        <f t="shared" ref="U4:U35" si="3">IF(OR((M4=""),(L4="")),"",(M4-L4))</f>
        <v>23</v>
      </c>
      <c r="V4" s="15">
        <f t="shared" ref="V4:V35" si="4">IF(OR((N4=""),(M4="")),"",(N4-M4))</f>
        <v>6</v>
      </c>
      <c r="W4" s="15" t="str">
        <f t="shared" ref="W4:W35" si="5">IF(OR((O4=""),(N4="")),"",(O4-N4))</f>
        <v/>
      </c>
      <c r="X4" s="15" t="str">
        <f t="shared" ref="X4:X35" si="6">IF(OR((P4=""),(O4="")),"",(P4-O4))</f>
        <v/>
      </c>
      <c r="Y4" s="15">
        <f t="shared" ref="Y4:Y35" si="7">IF(OR((P4=""),(K4="")),"",(P4-K4))</f>
        <v>46</v>
      </c>
    </row>
    <row r="5" spans="1:25" ht="12">
      <c r="B5" s="15" t="s">
        <v>14</v>
      </c>
      <c r="C5" s="15" t="s">
        <v>42</v>
      </c>
      <c r="D5" s="15" t="str">
        <f t="shared" si="0"/>
        <v>Decision</v>
      </c>
      <c r="E5" s="15" t="str">
        <f>IFERROR(VLOOKUP($B5,Data!$B$9:$O$153,MATCH(E$2,Data!$B$9:$O$9,0),0),"")</f>
        <v/>
      </c>
      <c r="F5" s="15" t="str">
        <f>IFERROR(VLOOKUP($B5,Data!$B$9:$O$153,MATCH(F$2,Data!$B$9:$O$9,0),0),"")</f>
        <v/>
      </c>
      <c r="G5" s="15" t="str">
        <f>IFERROR(VLOOKUP($B5,Data!$B$9:$O$153,MATCH(G$2,Data!$B$9:$O$9,0),0),"")</f>
        <v/>
      </c>
      <c r="H5" s="15" t="str">
        <f>IFERROR(VLOOKUP($B5,Data!$B$9:$O$153,MATCH(H$2,Data!$B$9:$O$9,0),0),"")</f>
        <v/>
      </c>
      <c r="I5" s="15" t="str">
        <f>IFERROR(VLOOKUP($B5,Data!$B$9:$O$153,MATCH(I$2,Data!$B$9:$O$9,0),0),"")</f>
        <v/>
      </c>
      <c r="J5" s="15" t="str">
        <f>IFERROR(VLOOKUP($B5,Data!$B$9:$O$153,MATCH(J$2,Data!$B$9:$O$9,0),0),"")</f>
        <v/>
      </c>
      <c r="K5" s="16">
        <v>40740</v>
      </c>
      <c r="L5" s="16">
        <v>40741</v>
      </c>
      <c r="M5" s="16">
        <v>40757</v>
      </c>
      <c r="N5" s="16">
        <v>40779</v>
      </c>
      <c r="O5" s="16">
        <v>40793</v>
      </c>
      <c r="P5" s="16">
        <v>40800</v>
      </c>
      <c r="Q5" s="15" t="s">
        <v>132</v>
      </c>
      <c r="R5" s="15" t="str">
        <f t="shared" si="1"/>
        <v>Wednesday</v>
      </c>
      <c r="T5" s="15">
        <f t="shared" si="2"/>
        <v>1</v>
      </c>
      <c r="U5" s="15">
        <f t="shared" si="3"/>
        <v>16</v>
      </c>
      <c r="V5" s="15">
        <f t="shared" si="4"/>
        <v>22</v>
      </c>
      <c r="W5" s="15">
        <f t="shared" si="5"/>
        <v>14</v>
      </c>
      <c r="X5" s="15">
        <f t="shared" si="6"/>
        <v>7</v>
      </c>
      <c r="Y5" s="15">
        <f t="shared" si="7"/>
        <v>60</v>
      </c>
    </row>
    <row r="6" spans="1:25" ht="12">
      <c r="B6" s="15" t="s">
        <v>94</v>
      </c>
      <c r="C6" s="15" t="s">
        <v>42</v>
      </c>
      <c r="D6" s="15" t="str">
        <f t="shared" si="0"/>
        <v>Decision</v>
      </c>
      <c r="E6" s="15" t="str">
        <f>IFERROR(VLOOKUP($B6,Data!$B$9:$O$153,MATCH(E$2,Data!$B$9:$O$9,0),0),"")</f>
        <v/>
      </c>
      <c r="F6" s="15" t="str">
        <f>IFERROR(VLOOKUP($B6,Data!$B$9:$O$153,MATCH(F$2,Data!$B$9:$O$9,0),0),"")</f>
        <v/>
      </c>
      <c r="G6" s="15" t="str">
        <f>IFERROR(VLOOKUP($B6,Data!$B$9:$O$153,MATCH(G$2,Data!$B$9:$O$9,0),0),"")</f>
        <v/>
      </c>
      <c r="H6" s="15" t="str">
        <f>IFERROR(VLOOKUP($B6,Data!$B$9:$O$153,MATCH(H$2,Data!$B$9:$O$9,0),0),"")</f>
        <v/>
      </c>
      <c r="I6" s="15" t="str">
        <f>IFERROR(VLOOKUP($B6,Data!$B$9:$O$153,MATCH(I$2,Data!$B$9:$O$9,0),0),"")</f>
        <v/>
      </c>
      <c r="J6" s="15" t="str">
        <f>IFERROR(VLOOKUP($B6,Data!$B$9:$O$153,MATCH(J$2,Data!$B$9:$O$9,0),0),"")</f>
        <v/>
      </c>
      <c r="K6" s="16">
        <v>40752</v>
      </c>
      <c r="L6" s="16">
        <v>40756</v>
      </c>
      <c r="M6" s="16">
        <v>40767</v>
      </c>
      <c r="N6" s="16">
        <v>40775</v>
      </c>
      <c r="O6" s="16">
        <v>40778</v>
      </c>
      <c r="P6" s="16">
        <v>40812</v>
      </c>
      <c r="Q6" s="15" t="s">
        <v>248</v>
      </c>
      <c r="R6" s="15" t="str">
        <f t="shared" si="1"/>
        <v>Monday</v>
      </c>
      <c r="T6" s="15">
        <f t="shared" si="2"/>
        <v>4</v>
      </c>
      <c r="U6" s="15">
        <f t="shared" si="3"/>
        <v>11</v>
      </c>
      <c r="V6" s="15">
        <f t="shared" si="4"/>
        <v>8</v>
      </c>
      <c r="W6" s="15">
        <f t="shared" si="5"/>
        <v>3</v>
      </c>
      <c r="X6" s="15">
        <f t="shared" si="6"/>
        <v>34</v>
      </c>
      <c r="Y6" s="15">
        <f t="shared" si="7"/>
        <v>60</v>
      </c>
    </row>
    <row r="7" spans="1:25" ht="12">
      <c r="B7" s="15" t="s">
        <v>102</v>
      </c>
      <c r="C7" s="15" t="s">
        <v>42</v>
      </c>
      <c r="D7" s="15" t="str">
        <f t="shared" si="0"/>
        <v>Decision</v>
      </c>
      <c r="E7" s="15" t="str">
        <f>IFERROR(VLOOKUP($B7,Data!$B$9:$O$153,MATCH(E$2,Data!$B$9:$O$9,0),0),"")</f>
        <v/>
      </c>
      <c r="F7" s="15" t="str">
        <f>IFERROR(VLOOKUP($B7,Data!$B$9:$O$153,MATCH(F$2,Data!$B$9:$O$9,0),0),"")</f>
        <v/>
      </c>
      <c r="G7" s="15" t="str">
        <f>IFERROR(VLOOKUP($B7,Data!$B$9:$O$153,MATCH(G$2,Data!$B$9:$O$9,0),0),"")</f>
        <v/>
      </c>
      <c r="H7" s="15" t="str">
        <f>IFERROR(VLOOKUP($B7,Data!$B$9:$O$153,MATCH(H$2,Data!$B$9:$O$9,0),0),"")</f>
        <v/>
      </c>
      <c r="I7" s="15" t="str">
        <f>IFERROR(VLOOKUP($B7,Data!$B$9:$O$153,MATCH(I$2,Data!$B$9:$O$9,0),0),"")</f>
        <v/>
      </c>
      <c r="J7" s="15" t="str">
        <f>IFERROR(VLOOKUP($B7,Data!$B$9:$O$153,MATCH(J$2,Data!$B$9:$O$9,0),0),"")</f>
        <v/>
      </c>
      <c r="K7" s="16">
        <v>40757</v>
      </c>
      <c r="O7" s="16">
        <v>40781</v>
      </c>
      <c r="P7" s="16">
        <v>40799</v>
      </c>
      <c r="Q7" s="15" t="s">
        <v>132</v>
      </c>
      <c r="R7" s="15" t="str">
        <f t="shared" si="1"/>
        <v>Tuesday</v>
      </c>
      <c r="T7" s="15" t="str">
        <f t="shared" si="2"/>
        <v/>
      </c>
      <c r="U7" s="15" t="str">
        <f t="shared" si="3"/>
        <v/>
      </c>
      <c r="V7" s="15" t="str">
        <f t="shared" si="4"/>
        <v/>
      </c>
      <c r="W7" s="15" t="str">
        <f t="shared" si="5"/>
        <v/>
      </c>
      <c r="X7" s="15">
        <f t="shared" si="6"/>
        <v>18</v>
      </c>
      <c r="Y7" s="15">
        <f t="shared" si="7"/>
        <v>42</v>
      </c>
    </row>
    <row r="8" spans="1:25" ht="12">
      <c r="B8" s="15" t="s">
        <v>219</v>
      </c>
      <c r="C8" s="15" t="s">
        <v>42</v>
      </c>
      <c r="D8" s="15" t="str">
        <f t="shared" si="0"/>
        <v>Decision</v>
      </c>
      <c r="E8" s="15" t="str">
        <f>IFERROR(VLOOKUP($B8,Data!$B$9:$O$153,MATCH(E$2,Data!$B$9:$O$9,0),0),"")</f>
        <v/>
      </c>
      <c r="F8" s="15" t="str">
        <f>IFERROR(VLOOKUP($B8,Data!$B$9:$O$153,MATCH(F$2,Data!$B$9:$O$9,0),0),"")</f>
        <v/>
      </c>
      <c r="G8" s="15" t="str">
        <f>IFERROR(VLOOKUP($B8,Data!$B$9:$O$153,MATCH(G$2,Data!$B$9:$O$9,0),0),"")</f>
        <v/>
      </c>
      <c r="H8" s="15" t="str">
        <f>IFERROR(VLOOKUP($B8,Data!$B$9:$O$153,MATCH(H$2,Data!$B$9:$O$9,0),0),"")</f>
        <v/>
      </c>
      <c r="I8" s="15" t="str">
        <f>IFERROR(VLOOKUP($B8,Data!$B$9:$O$153,MATCH(I$2,Data!$B$9:$O$9,0),0),"")</f>
        <v/>
      </c>
      <c r="J8" s="15" t="str">
        <f>IFERROR(VLOOKUP($B8,Data!$B$9:$O$153,MATCH(J$2,Data!$B$9:$O$9,0),0),"")</f>
        <v/>
      </c>
      <c r="K8" s="16">
        <v>40757</v>
      </c>
      <c r="L8" s="16">
        <v>40757</v>
      </c>
      <c r="M8" s="16">
        <v>40763</v>
      </c>
      <c r="N8" s="16">
        <v>40772</v>
      </c>
      <c r="O8" s="16">
        <v>40774</v>
      </c>
      <c r="P8" s="16">
        <v>40792</v>
      </c>
      <c r="Q8" s="15" t="s">
        <v>109</v>
      </c>
      <c r="R8" s="15" t="str">
        <f t="shared" si="1"/>
        <v>Tuesday</v>
      </c>
      <c r="T8" s="15">
        <f t="shared" si="2"/>
        <v>0</v>
      </c>
      <c r="U8" s="15">
        <f t="shared" si="3"/>
        <v>6</v>
      </c>
      <c r="V8" s="15">
        <f t="shared" si="4"/>
        <v>9</v>
      </c>
      <c r="W8" s="15">
        <f t="shared" si="5"/>
        <v>2</v>
      </c>
      <c r="X8" s="15">
        <f t="shared" si="6"/>
        <v>18</v>
      </c>
      <c r="Y8" s="15">
        <f t="shared" si="7"/>
        <v>35</v>
      </c>
    </row>
    <row r="9" spans="1:25" ht="12">
      <c r="B9" s="15" t="s">
        <v>31</v>
      </c>
      <c r="C9" s="15" t="s">
        <v>42</v>
      </c>
      <c r="D9" s="15" t="str">
        <f t="shared" si="0"/>
        <v>Decision</v>
      </c>
      <c r="E9" s="15" t="str">
        <f>IFERROR(VLOOKUP($B9,Data!$B$9:$O$153,MATCH(E$2,Data!$B$9:$O$9,0),0),"")</f>
        <v/>
      </c>
      <c r="F9" s="15" t="str">
        <f>IFERROR(VLOOKUP($B9,Data!$B$9:$O$153,MATCH(F$2,Data!$B$9:$O$9,0),0),"")</f>
        <v/>
      </c>
      <c r="G9" s="15" t="str">
        <f>IFERROR(VLOOKUP($B9,Data!$B$9:$O$153,MATCH(G$2,Data!$B$9:$O$9,0),0),"")</f>
        <v/>
      </c>
      <c r="H9" s="15" t="str">
        <f>IFERROR(VLOOKUP($B9,Data!$B$9:$O$153,MATCH(H$2,Data!$B$9:$O$9,0),0),"")</f>
        <v/>
      </c>
      <c r="I9" s="15" t="str">
        <f>IFERROR(VLOOKUP($B9,Data!$B$9:$O$153,MATCH(I$2,Data!$B$9:$O$9,0),0),"")</f>
        <v/>
      </c>
      <c r="J9" s="15" t="str">
        <f>IFERROR(VLOOKUP($B9,Data!$B$9:$O$153,MATCH(J$2,Data!$B$9:$O$9,0),0),"")</f>
        <v/>
      </c>
      <c r="K9" s="16">
        <v>40758</v>
      </c>
      <c r="L9" s="16">
        <v>40759</v>
      </c>
      <c r="M9" s="16">
        <v>40764</v>
      </c>
      <c r="N9" s="16">
        <v>40772</v>
      </c>
      <c r="O9" s="16">
        <v>40779</v>
      </c>
      <c r="P9" s="16">
        <v>40799</v>
      </c>
      <c r="Q9" s="15" t="s">
        <v>132</v>
      </c>
      <c r="R9" s="15" t="str">
        <f t="shared" si="1"/>
        <v>Tuesday</v>
      </c>
      <c r="T9" s="15">
        <f t="shared" si="2"/>
        <v>1</v>
      </c>
      <c r="U9" s="15">
        <f t="shared" si="3"/>
        <v>5</v>
      </c>
      <c r="V9" s="15">
        <f t="shared" si="4"/>
        <v>8</v>
      </c>
      <c r="W9" s="15">
        <f t="shared" si="5"/>
        <v>7</v>
      </c>
      <c r="X9" s="15">
        <f t="shared" si="6"/>
        <v>20</v>
      </c>
      <c r="Y9" s="15">
        <f t="shared" si="7"/>
        <v>41</v>
      </c>
    </row>
    <row r="10" spans="1:25" ht="12">
      <c r="B10" s="15" t="s">
        <v>299</v>
      </c>
      <c r="C10" s="15" t="s">
        <v>42</v>
      </c>
      <c r="D10" s="15" t="str">
        <f t="shared" si="0"/>
        <v>Decision</v>
      </c>
      <c r="E10" s="15" t="str">
        <f>IFERROR(VLOOKUP($B10,Data!$B$9:$O$153,MATCH(E$2,Data!$B$9:$O$9,0),0),"")</f>
        <v/>
      </c>
      <c r="F10" s="15" t="str">
        <f>IFERROR(VLOOKUP($B10,Data!$B$9:$O$153,MATCH(F$2,Data!$B$9:$O$9,0),0),"")</f>
        <v/>
      </c>
      <c r="G10" s="15" t="str">
        <f>IFERROR(VLOOKUP($B10,Data!$B$9:$O$153,MATCH(G$2,Data!$B$9:$O$9,0),0),"")</f>
        <v/>
      </c>
      <c r="H10" s="15" t="str">
        <f>IFERROR(VLOOKUP($B10,Data!$B$9:$O$153,MATCH(H$2,Data!$B$9:$O$9,0),0),"")</f>
        <v/>
      </c>
      <c r="I10" s="15" t="str">
        <f>IFERROR(VLOOKUP($B10,Data!$B$9:$O$153,MATCH(I$2,Data!$B$9:$O$9,0),0),"")</f>
        <v/>
      </c>
      <c r="J10" s="15" t="str">
        <f>IFERROR(VLOOKUP($B10,Data!$B$9:$O$153,MATCH(J$2,Data!$B$9:$O$9,0),0),"")</f>
        <v/>
      </c>
      <c r="K10" s="16">
        <v>40759</v>
      </c>
      <c r="L10" s="16">
        <v>40765</v>
      </c>
      <c r="M10" s="16">
        <v>40780</v>
      </c>
      <c r="N10" s="16">
        <v>40792</v>
      </c>
      <c r="O10" s="16">
        <v>40795</v>
      </c>
      <c r="P10" s="16">
        <v>40801</v>
      </c>
      <c r="Q10" s="15" t="s">
        <v>109</v>
      </c>
      <c r="R10" s="15" t="str">
        <f t="shared" si="1"/>
        <v>Thursday</v>
      </c>
      <c r="T10" s="15">
        <f t="shared" si="2"/>
        <v>6</v>
      </c>
      <c r="U10" s="15">
        <f t="shared" si="3"/>
        <v>15</v>
      </c>
      <c r="V10" s="15">
        <f t="shared" si="4"/>
        <v>12</v>
      </c>
      <c r="W10" s="15">
        <f t="shared" si="5"/>
        <v>3</v>
      </c>
      <c r="X10" s="15">
        <f t="shared" si="6"/>
        <v>6</v>
      </c>
      <c r="Y10" s="15">
        <f t="shared" si="7"/>
        <v>42</v>
      </c>
    </row>
    <row r="11" spans="1:25" ht="12">
      <c r="B11" s="15" t="s">
        <v>254</v>
      </c>
      <c r="C11" s="15" t="s">
        <v>42</v>
      </c>
      <c r="D11" s="15" t="str">
        <f t="shared" si="0"/>
        <v>Decision</v>
      </c>
      <c r="E11" s="15" t="str">
        <f>IFERROR(VLOOKUP($B11,Data!$B$9:$O$153,MATCH(E$2,Data!$B$9:$O$9,0),0),"")</f>
        <v/>
      </c>
      <c r="F11" s="15" t="str">
        <f>IFERROR(VLOOKUP($B11,Data!$B$9:$O$153,MATCH(F$2,Data!$B$9:$O$9,0),0),"")</f>
        <v/>
      </c>
      <c r="G11" s="15" t="str">
        <f>IFERROR(VLOOKUP($B11,Data!$B$9:$O$153,MATCH(G$2,Data!$B$9:$O$9,0),0),"")</f>
        <v/>
      </c>
      <c r="H11" s="15" t="str">
        <f>IFERROR(VLOOKUP($B11,Data!$B$9:$O$153,MATCH(H$2,Data!$B$9:$O$9,0),0),"")</f>
        <v/>
      </c>
      <c r="I11" s="15" t="str">
        <f>IFERROR(VLOOKUP($B11,Data!$B$9:$O$153,MATCH(I$2,Data!$B$9:$O$9,0),0),"")</f>
        <v/>
      </c>
      <c r="J11" s="15" t="str">
        <f>IFERROR(VLOOKUP($B11,Data!$B$9:$O$153,MATCH(J$2,Data!$B$9:$O$9,0),0),"")</f>
        <v/>
      </c>
      <c r="K11" s="16">
        <v>40764</v>
      </c>
      <c r="L11" s="16">
        <v>40765</v>
      </c>
      <c r="M11" s="16">
        <v>40770</v>
      </c>
      <c r="N11" s="16">
        <v>40774</v>
      </c>
      <c r="O11" s="16">
        <v>40779</v>
      </c>
      <c r="P11" s="16">
        <v>40800</v>
      </c>
      <c r="Q11" s="15" t="s">
        <v>132</v>
      </c>
      <c r="R11" s="15" t="str">
        <f t="shared" si="1"/>
        <v>Wednesday</v>
      </c>
      <c r="T11" s="15">
        <f t="shared" si="2"/>
        <v>1</v>
      </c>
      <c r="U11" s="15">
        <f t="shared" si="3"/>
        <v>5</v>
      </c>
      <c r="V11" s="15">
        <f t="shared" si="4"/>
        <v>4</v>
      </c>
      <c r="W11" s="15">
        <f t="shared" si="5"/>
        <v>5</v>
      </c>
      <c r="X11" s="15">
        <f t="shared" si="6"/>
        <v>21</v>
      </c>
      <c r="Y11" s="15">
        <f t="shared" si="7"/>
        <v>36</v>
      </c>
    </row>
    <row r="12" spans="1:25" ht="12">
      <c r="B12" s="15" t="s">
        <v>28</v>
      </c>
      <c r="C12" s="15" t="s">
        <v>42</v>
      </c>
      <c r="D12" s="15" t="str">
        <f t="shared" si="0"/>
        <v>Decision</v>
      </c>
      <c r="E12" s="15" t="str">
        <f>IFERROR(VLOOKUP($B12,Data!$B$9:$O$153,MATCH(E$2,Data!$B$9:$O$9,0),0),"")</f>
        <v/>
      </c>
      <c r="F12" s="15" t="str">
        <f>IFERROR(VLOOKUP($B12,Data!$B$9:$O$153,MATCH(F$2,Data!$B$9:$O$9,0),0),"")</f>
        <v/>
      </c>
      <c r="G12" s="15" t="str">
        <f>IFERROR(VLOOKUP($B12,Data!$B$9:$O$153,MATCH(G$2,Data!$B$9:$O$9,0),0),"")</f>
        <v/>
      </c>
      <c r="H12" s="15" t="str">
        <f>IFERROR(VLOOKUP($B12,Data!$B$9:$O$153,MATCH(H$2,Data!$B$9:$O$9,0),0),"")</f>
        <v/>
      </c>
      <c r="I12" s="15" t="str">
        <f>IFERROR(VLOOKUP($B12,Data!$B$9:$O$153,MATCH(I$2,Data!$B$9:$O$9,0),0),"")</f>
        <v/>
      </c>
      <c r="J12" s="15" t="str">
        <f>IFERROR(VLOOKUP($B12,Data!$B$9:$O$153,MATCH(J$2,Data!$B$9:$O$9,0),0),"")</f>
        <v/>
      </c>
      <c r="K12" s="16">
        <v>40772</v>
      </c>
      <c r="L12" s="16">
        <v>40773</v>
      </c>
      <c r="M12" s="16">
        <v>40779</v>
      </c>
      <c r="N12" s="16">
        <v>40782</v>
      </c>
      <c r="O12" s="16">
        <v>40784</v>
      </c>
      <c r="P12" s="16">
        <v>40800</v>
      </c>
      <c r="Q12" s="15" t="s">
        <v>132</v>
      </c>
      <c r="R12" s="15" t="str">
        <f t="shared" si="1"/>
        <v>Wednesday</v>
      </c>
      <c r="T12" s="15">
        <f t="shared" si="2"/>
        <v>1</v>
      </c>
      <c r="U12" s="15">
        <f t="shared" si="3"/>
        <v>6</v>
      </c>
      <c r="V12" s="15">
        <f t="shared" si="4"/>
        <v>3</v>
      </c>
      <c r="W12" s="15">
        <f t="shared" si="5"/>
        <v>2</v>
      </c>
      <c r="X12" s="15">
        <f t="shared" si="6"/>
        <v>16</v>
      </c>
      <c r="Y12" s="15">
        <f t="shared" si="7"/>
        <v>28</v>
      </c>
    </row>
    <row r="13" spans="1:25" ht="12">
      <c r="B13" s="15" t="s">
        <v>68</v>
      </c>
      <c r="C13" s="15" t="s">
        <v>42</v>
      </c>
      <c r="D13" s="15" t="str">
        <f t="shared" si="0"/>
        <v>Review</v>
      </c>
      <c r="E13" s="15" t="str">
        <f>IFERROR(VLOOKUP($B13,Data!$B$9:$O$153,MATCH(E$2,Data!$B$9:$O$9,0),0),"")</f>
        <v/>
      </c>
      <c r="F13" s="15" t="str">
        <f>IFERROR(VLOOKUP($B13,Data!$B$9:$O$153,MATCH(F$2,Data!$B$9:$O$9,0),0),"")</f>
        <v/>
      </c>
      <c r="G13" s="15" t="str">
        <f>IFERROR(VLOOKUP($B13,Data!$B$9:$O$153,MATCH(G$2,Data!$B$9:$O$9,0),0),"")</f>
        <v/>
      </c>
      <c r="H13" s="15" t="str">
        <f>IFERROR(VLOOKUP($B13,Data!$B$9:$O$153,MATCH(H$2,Data!$B$9:$O$9,0),0),"")</f>
        <v/>
      </c>
      <c r="I13" s="15" t="str">
        <f>IFERROR(VLOOKUP($B13,Data!$B$9:$O$153,MATCH(I$2,Data!$B$9:$O$9,0),0),"")</f>
        <v/>
      </c>
      <c r="J13" s="15" t="str">
        <f>IFERROR(VLOOKUP($B13,Data!$B$9:$O$153,MATCH(J$2,Data!$B$9:$O$9,0),0),"")</f>
        <v/>
      </c>
      <c r="K13" s="16">
        <v>40780</v>
      </c>
      <c r="L13" s="16">
        <v>40780</v>
      </c>
      <c r="R13" s="15" t="str">
        <f t="shared" si="1"/>
        <v/>
      </c>
      <c r="S13" s="15" t="s">
        <v>59</v>
      </c>
      <c r="T13" s="15">
        <f t="shared" si="2"/>
        <v>0</v>
      </c>
      <c r="U13" s="15" t="str">
        <f t="shared" si="3"/>
        <v/>
      </c>
      <c r="V13" s="15" t="str">
        <f t="shared" si="4"/>
        <v/>
      </c>
      <c r="W13" s="15" t="str">
        <f t="shared" si="5"/>
        <v/>
      </c>
      <c r="X13" s="15" t="str">
        <f t="shared" si="6"/>
        <v/>
      </c>
      <c r="Y13" s="15" t="str">
        <f t="shared" si="7"/>
        <v/>
      </c>
    </row>
    <row r="14" spans="1:25" ht="12">
      <c r="B14" s="15" t="s">
        <v>8</v>
      </c>
      <c r="C14" s="15" t="s">
        <v>42</v>
      </c>
      <c r="D14" s="15" t="str">
        <f t="shared" si="0"/>
        <v>Review</v>
      </c>
      <c r="E14" s="15">
        <f>IFERROR(VLOOKUP($B14,Data!$B$9:$O$153,MATCH(E$2,Data!$B$9:$O$9,0),0),"")</f>
        <v>25</v>
      </c>
      <c r="F14" s="15">
        <f>IFERROR(VLOOKUP($B14,Data!$B$9:$O$153,MATCH(F$2,Data!$B$9:$O$9,0),0),"")</f>
        <v>3.4</v>
      </c>
      <c r="G14" s="15">
        <f>IFERROR(VLOOKUP($B14,Data!$B$9:$O$153,MATCH(G$2,Data!$B$9:$O$9,0),0),"")</f>
        <v>680</v>
      </c>
      <c r="H14" s="15">
        <f>IFERROR(VLOOKUP($B14,Data!$B$9:$O$153,MATCH(H$2,Data!$B$9:$O$9,0),0),"")</f>
        <v>5</v>
      </c>
      <c r="I14" s="15" t="str">
        <f>IFERROR(VLOOKUP($B14,Data!$B$9:$O$153,MATCH(I$2,Data!$B$9:$O$9,0),0),"")</f>
        <v>Law</v>
      </c>
      <c r="J14" s="15" t="str">
        <f>IFERROR(VLOOKUP($B14,Data!$B$9:$O$153,MATCH(J$2,Data!$B$9:$O$9,0),0),"")</f>
        <v>Strategy</v>
      </c>
      <c r="K14" s="16">
        <v>40781</v>
      </c>
      <c r="L14" s="16">
        <v>40794</v>
      </c>
      <c r="R14" s="15" t="str">
        <f t="shared" si="1"/>
        <v/>
      </c>
      <c r="T14" s="15">
        <f t="shared" si="2"/>
        <v>13</v>
      </c>
      <c r="U14" s="15" t="str">
        <f t="shared" si="3"/>
        <v/>
      </c>
      <c r="V14" s="15" t="str">
        <f t="shared" si="4"/>
        <v/>
      </c>
      <c r="W14" s="15" t="str">
        <f t="shared" si="5"/>
        <v/>
      </c>
      <c r="X14" s="15" t="str">
        <f t="shared" si="6"/>
        <v/>
      </c>
      <c r="Y14" s="15" t="str">
        <f t="shared" si="7"/>
        <v/>
      </c>
    </row>
    <row r="15" spans="1:25" ht="12">
      <c r="B15" s="15" t="s">
        <v>208</v>
      </c>
      <c r="C15" s="15" t="s">
        <v>42</v>
      </c>
      <c r="D15" s="15" t="str">
        <f t="shared" si="0"/>
        <v>Decision</v>
      </c>
      <c r="E15" s="15" t="str">
        <f>IFERROR(VLOOKUP($B15,Data!$B$9:$O$153,MATCH(E$2,Data!$B$9:$O$9,0),0),"")</f>
        <v/>
      </c>
      <c r="F15" s="15" t="str">
        <f>IFERROR(VLOOKUP($B15,Data!$B$9:$O$153,MATCH(F$2,Data!$B$9:$O$9,0),0),"")</f>
        <v/>
      </c>
      <c r="G15" s="15" t="str">
        <f>IFERROR(VLOOKUP($B15,Data!$B$9:$O$153,MATCH(G$2,Data!$B$9:$O$9,0),0),"")</f>
        <v/>
      </c>
      <c r="H15" s="15" t="str">
        <f>IFERROR(VLOOKUP($B15,Data!$B$9:$O$153,MATCH(H$2,Data!$B$9:$O$9,0),0),"")</f>
        <v/>
      </c>
      <c r="I15" s="15" t="str">
        <f>IFERROR(VLOOKUP($B15,Data!$B$9:$O$153,MATCH(I$2,Data!$B$9:$O$9,0),0),"")</f>
        <v/>
      </c>
      <c r="J15" s="15" t="str">
        <f>IFERROR(VLOOKUP($B15,Data!$B$9:$O$153,MATCH(J$2,Data!$B$9:$O$9,0),0),"")</f>
        <v/>
      </c>
      <c r="K15" s="16">
        <v>40783</v>
      </c>
      <c r="L15" s="16">
        <v>40784</v>
      </c>
      <c r="M15" s="16">
        <v>40787</v>
      </c>
      <c r="N15" s="16">
        <v>40792</v>
      </c>
      <c r="O15" s="16">
        <v>40794</v>
      </c>
      <c r="P15" s="16">
        <v>40807</v>
      </c>
      <c r="Q15" s="15" t="s">
        <v>132</v>
      </c>
      <c r="R15" s="15" t="str">
        <f t="shared" si="1"/>
        <v>Wednesday</v>
      </c>
      <c r="T15" s="15">
        <f t="shared" si="2"/>
        <v>1</v>
      </c>
      <c r="U15" s="15">
        <f t="shared" si="3"/>
        <v>3</v>
      </c>
      <c r="V15" s="15">
        <f t="shared" si="4"/>
        <v>5</v>
      </c>
      <c r="W15" s="15">
        <f t="shared" si="5"/>
        <v>2</v>
      </c>
      <c r="X15" s="15">
        <f t="shared" si="6"/>
        <v>13</v>
      </c>
      <c r="Y15" s="15">
        <f t="shared" si="7"/>
        <v>24</v>
      </c>
    </row>
    <row r="16" spans="1:25" ht="12">
      <c r="B16" s="15" t="s">
        <v>104</v>
      </c>
      <c r="C16" s="15" t="s">
        <v>42</v>
      </c>
      <c r="D16" s="15" t="str">
        <f t="shared" si="0"/>
        <v>Decision</v>
      </c>
      <c r="E16" s="15" t="str">
        <f>IFERROR(VLOOKUP($B16,Data!$B$9:$O$153,MATCH(E$2,Data!$B$9:$O$9,0),0),"")</f>
        <v/>
      </c>
      <c r="F16" s="15" t="str">
        <f>IFERROR(VLOOKUP($B16,Data!$B$9:$O$153,MATCH(F$2,Data!$B$9:$O$9,0),0),"")</f>
        <v/>
      </c>
      <c r="G16" s="15" t="str">
        <f>IFERROR(VLOOKUP($B16,Data!$B$9:$O$153,MATCH(G$2,Data!$B$9:$O$9,0),0),"")</f>
        <v/>
      </c>
      <c r="H16" s="15" t="str">
        <f>IFERROR(VLOOKUP($B16,Data!$B$9:$O$153,MATCH(H$2,Data!$B$9:$O$9,0),0),"")</f>
        <v/>
      </c>
      <c r="I16" s="15" t="str">
        <f>IFERROR(VLOOKUP($B16,Data!$B$9:$O$153,MATCH(I$2,Data!$B$9:$O$9,0),0),"")</f>
        <v/>
      </c>
      <c r="J16" s="15" t="str">
        <f>IFERROR(VLOOKUP($B16,Data!$B$9:$O$153,MATCH(J$2,Data!$B$9:$O$9,0),0),"")</f>
        <v/>
      </c>
      <c r="K16" s="16">
        <v>40787</v>
      </c>
      <c r="L16" s="16">
        <v>40801</v>
      </c>
      <c r="M16" s="16">
        <v>40815</v>
      </c>
      <c r="N16" s="16">
        <v>40821</v>
      </c>
      <c r="P16" s="16">
        <v>40836</v>
      </c>
      <c r="Q16" s="15" t="s">
        <v>248</v>
      </c>
      <c r="R16" s="15" t="str">
        <f t="shared" si="1"/>
        <v>Thursday</v>
      </c>
      <c r="T16" s="15">
        <f t="shared" si="2"/>
        <v>14</v>
      </c>
      <c r="U16" s="15">
        <f t="shared" si="3"/>
        <v>14</v>
      </c>
      <c r="V16" s="15">
        <f t="shared" si="4"/>
        <v>6</v>
      </c>
      <c r="W16" s="15" t="str">
        <f t="shared" si="5"/>
        <v/>
      </c>
      <c r="X16" s="15" t="str">
        <f t="shared" si="6"/>
        <v/>
      </c>
      <c r="Y16" s="15">
        <f t="shared" si="7"/>
        <v>49</v>
      </c>
    </row>
    <row r="17" spans="2:25" ht="12">
      <c r="B17" s="15" t="s">
        <v>241</v>
      </c>
      <c r="C17" s="15" t="s">
        <v>42</v>
      </c>
      <c r="D17" s="15" t="str">
        <f t="shared" si="0"/>
        <v>Decision</v>
      </c>
      <c r="E17" s="15" t="str">
        <f>IFERROR(VLOOKUP($B17,Data!$B$9:$O$153,MATCH(E$2,Data!$B$9:$O$9,0),0),"")</f>
        <v/>
      </c>
      <c r="F17" s="15" t="str">
        <f>IFERROR(VLOOKUP($B17,Data!$B$9:$O$153,MATCH(F$2,Data!$B$9:$O$9,0),0),"")</f>
        <v/>
      </c>
      <c r="G17" s="15" t="str">
        <f>IFERROR(VLOOKUP($B17,Data!$B$9:$O$153,MATCH(G$2,Data!$B$9:$O$9,0),0),"")</f>
        <v/>
      </c>
      <c r="H17" s="15" t="str">
        <f>IFERROR(VLOOKUP($B17,Data!$B$9:$O$153,MATCH(H$2,Data!$B$9:$O$9,0),0),"")</f>
        <v/>
      </c>
      <c r="I17" s="15" t="str">
        <f>IFERROR(VLOOKUP($B17,Data!$B$9:$O$153,MATCH(I$2,Data!$B$9:$O$9,0),0),"")</f>
        <v/>
      </c>
      <c r="J17" s="15" t="str">
        <f>IFERROR(VLOOKUP($B17,Data!$B$9:$O$153,MATCH(J$2,Data!$B$9:$O$9,0),0),"")</f>
        <v/>
      </c>
      <c r="K17" s="16">
        <v>40788</v>
      </c>
      <c r="L17" s="16">
        <v>40794</v>
      </c>
      <c r="M17" s="16">
        <v>40795</v>
      </c>
      <c r="N17" s="16">
        <v>40810</v>
      </c>
      <c r="O17" s="16">
        <v>40815</v>
      </c>
      <c r="P17" s="16">
        <v>40821</v>
      </c>
      <c r="Q17" s="15" t="s">
        <v>132</v>
      </c>
      <c r="R17" s="15" t="str">
        <f t="shared" si="1"/>
        <v>Wednesday</v>
      </c>
      <c r="T17" s="15">
        <f t="shared" si="2"/>
        <v>6</v>
      </c>
      <c r="U17" s="15">
        <f t="shared" si="3"/>
        <v>1</v>
      </c>
      <c r="V17" s="15">
        <f t="shared" si="4"/>
        <v>15</v>
      </c>
      <c r="W17" s="15">
        <f t="shared" si="5"/>
        <v>5</v>
      </c>
      <c r="X17" s="15">
        <f t="shared" si="6"/>
        <v>6</v>
      </c>
      <c r="Y17" s="15">
        <f t="shared" si="7"/>
        <v>33</v>
      </c>
    </row>
    <row r="18" spans="2:25" ht="12">
      <c r="B18" s="15" t="s">
        <v>100</v>
      </c>
      <c r="C18" s="15" t="s">
        <v>42</v>
      </c>
      <c r="D18" s="15" t="str">
        <f t="shared" si="0"/>
        <v>Decision</v>
      </c>
      <c r="E18" s="15" t="str">
        <f>IFERROR(VLOOKUP($B18,Data!$B$9:$O$153,MATCH(E$2,Data!$B$9:$O$9,0),0),"")</f>
        <v/>
      </c>
      <c r="F18" s="15" t="str">
        <f>IFERROR(VLOOKUP($B18,Data!$B$9:$O$153,MATCH(F$2,Data!$B$9:$O$9,0),0),"")</f>
        <v/>
      </c>
      <c r="G18" s="15" t="str">
        <f>IFERROR(VLOOKUP($B18,Data!$B$9:$O$153,MATCH(G$2,Data!$B$9:$O$9,0),0),"")</f>
        <v/>
      </c>
      <c r="H18" s="15" t="str">
        <f>IFERROR(VLOOKUP($B18,Data!$B$9:$O$153,MATCH(H$2,Data!$B$9:$O$9,0),0),"")</f>
        <v/>
      </c>
      <c r="I18" s="15" t="str">
        <f>IFERROR(VLOOKUP($B18,Data!$B$9:$O$153,MATCH(I$2,Data!$B$9:$O$9,0),0),"")</f>
        <v/>
      </c>
      <c r="J18" s="15" t="str">
        <f>IFERROR(VLOOKUP($B18,Data!$B$9:$O$153,MATCH(J$2,Data!$B$9:$O$9,0),0),"")</f>
        <v/>
      </c>
      <c r="K18" s="16">
        <v>40791</v>
      </c>
      <c r="L18" s="16">
        <v>40792</v>
      </c>
      <c r="M18" s="16">
        <v>40809</v>
      </c>
      <c r="N18" s="16">
        <v>40825</v>
      </c>
      <c r="O18" s="16">
        <v>40833</v>
      </c>
      <c r="P18" s="16">
        <v>40841</v>
      </c>
      <c r="Q18" s="15" t="s">
        <v>132</v>
      </c>
      <c r="R18" s="15" t="str">
        <f t="shared" si="1"/>
        <v>Tuesday</v>
      </c>
      <c r="S18" s="15" t="s">
        <v>59</v>
      </c>
      <c r="T18" s="15">
        <f t="shared" si="2"/>
        <v>1</v>
      </c>
      <c r="U18" s="15">
        <f t="shared" si="3"/>
        <v>17</v>
      </c>
      <c r="V18" s="15">
        <f t="shared" si="4"/>
        <v>16</v>
      </c>
      <c r="W18" s="15">
        <f t="shared" si="5"/>
        <v>8</v>
      </c>
      <c r="X18" s="15">
        <f t="shared" si="6"/>
        <v>8</v>
      </c>
      <c r="Y18" s="15">
        <f t="shared" si="7"/>
        <v>50</v>
      </c>
    </row>
    <row r="19" spans="2:25" ht="12">
      <c r="B19" s="15" t="s">
        <v>2</v>
      </c>
      <c r="C19" s="15" t="s">
        <v>42</v>
      </c>
      <c r="D19" s="15" t="str">
        <f t="shared" si="0"/>
        <v>Review</v>
      </c>
      <c r="E19" s="15" t="str">
        <f>IFERROR(VLOOKUP($B19,Data!$B$9:$O$153,MATCH(E$2,Data!$B$9:$O$9,0),0),"")</f>
        <v/>
      </c>
      <c r="F19" s="15" t="str">
        <f>IFERROR(VLOOKUP($B19,Data!$B$9:$O$153,MATCH(F$2,Data!$B$9:$O$9,0),0),"")</f>
        <v/>
      </c>
      <c r="G19" s="15" t="str">
        <f>IFERROR(VLOOKUP($B19,Data!$B$9:$O$153,MATCH(G$2,Data!$B$9:$O$9,0),0),"")</f>
        <v/>
      </c>
      <c r="H19" s="15" t="str">
        <f>IFERROR(VLOOKUP($B19,Data!$B$9:$O$153,MATCH(H$2,Data!$B$9:$O$9,0),0),"")</f>
        <v/>
      </c>
      <c r="I19" s="15" t="str">
        <f>IFERROR(VLOOKUP($B19,Data!$B$9:$O$153,MATCH(I$2,Data!$B$9:$O$9,0),0),"")</f>
        <v/>
      </c>
      <c r="J19" s="15" t="str">
        <f>IFERROR(VLOOKUP($B19,Data!$B$9:$O$153,MATCH(J$2,Data!$B$9:$O$9,0),0),"")</f>
        <v/>
      </c>
      <c r="K19" s="16">
        <v>40792</v>
      </c>
      <c r="L19" s="16">
        <v>40795</v>
      </c>
      <c r="R19" s="15" t="str">
        <f t="shared" si="1"/>
        <v/>
      </c>
      <c r="T19" s="15">
        <f t="shared" si="2"/>
        <v>3</v>
      </c>
      <c r="U19" s="15" t="str">
        <f t="shared" si="3"/>
        <v/>
      </c>
      <c r="V19" s="15" t="str">
        <f t="shared" si="4"/>
        <v/>
      </c>
      <c r="W19" s="15" t="str">
        <f t="shared" si="5"/>
        <v/>
      </c>
      <c r="X19" s="15" t="str">
        <f t="shared" si="6"/>
        <v/>
      </c>
      <c r="Y19" s="15" t="str">
        <f t="shared" si="7"/>
        <v/>
      </c>
    </row>
    <row r="20" spans="2:25" ht="12">
      <c r="B20" s="15" t="s">
        <v>148</v>
      </c>
      <c r="C20" s="15" t="s">
        <v>42</v>
      </c>
      <c r="D20" s="15" t="str">
        <f t="shared" si="0"/>
        <v>Decision</v>
      </c>
      <c r="E20" s="15" t="str">
        <f>IFERROR(VLOOKUP($B20,Data!$B$9:$O$153,MATCH(E$2,Data!$B$9:$O$9,0),0),"")</f>
        <v/>
      </c>
      <c r="F20" s="15" t="str">
        <f>IFERROR(VLOOKUP($B20,Data!$B$9:$O$153,MATCH(F$2,Data!$B$9:$O$9,0),0),"")</f>
        <v/>
      </c>
      <c r="G20" s="15" t="str">
        <f>IFERROR(VLOOKUP($B20,Data!$B$9:$O$153,MATCH(G$2,Data!$B$9:$O$9,0),0),"")</f>
        <v/>
      </c>
      <c r="H20" s="15" t="str">
        <f>IFERROR(VLOOKUP($B20,Data!$B$9:$O$153,MATCH(H$2,Data!$B$9:$O$9,0),0),"")</f>
        <v/>
      </c>
      <c r="I20" s="15" t="str">
        <f>IFERROR(VLOOKUP($B20,Data!$B$9:$O$153,MATCH(I$2,Data!$B$9:$O$9,0),0),"")</f>
        <v/>
      </c>
      <c r="J20" s="15" t="str">
        <f>IFERROR(VLOOKUP($B20,Data!$B$9:$O$153,MATCH(J$2,Data!$B$9:$O$9,0),0),"")</f>
        <v/>
      </c>
      <c r="K20" s="16">
        <v>40794</v>
      </c>
      <c r="L20" s="16">
        <v>40795</v>
      </c>
      <c r="M20" s="16">
        <v>40812</v>
      </c>
      <c r="N20" s="16">
        <v>40823</v>
      </c>
      <c r="O20" s="16">
        <v>40833</v>
      </c>
      <c r="P20" s="16">
        <v>40847</v>
      </c>
      <c r="Q20" s="15" t="s">
        <v>109</v>
      </c>
      <c r="R20" s="15" t="str">
        <f t="shared" si="1"/>
        <v>Monday</v>
      </c>
      <c r="S20" s="15" t="s">
        <v>59</v>
      </c>
      <c r="T20" s="15">
        <f t="shared" si="2"/>
        <v>1</v>
      </c>
      <c r="U20" s="15">
        <f t="shared" si="3"/>
        <v>17</v>
      </c>
      <c r="V20" s="15">
        <f t="shared" si="4"/>
        <v>11</v>
      </c>
      <c r="W20" s="15">
        <f t="shared" si="5"/>
        <v>10</v>
      </c>
      <c r="X20" s="15">
        <f t="shared" si="6"/>
        <v>14</v>
      </c>
      <c r="Y20" s="15">
        <f t="shared" si="7"/>
        <v>53</v>
      </c>
    </row>
    <row r="21" spans="2:25" ht="12">
      <c r="B21" s="15" t="s">
        <v>292</v>
      </c>
      <c r="C21" s="15" t="s">
        <v>42</v>
      </c>
      <c r="D21" s="15" t="str">
        <f t="shared" si="0"/>
        <v>Decision</v>
      </c>
      <c r="E21" s="15" t="str">
        <f>IFERROR(VLOOKUP($B21,Data!$B$9:$O$153,MATCH(E$2,Data!$B$9:$O$9,0),0),"")</f>
        <v/>
      </c>
      <c r="F21" s="15" t="str">
        <f>IFERROR(VLOOKUP($B21,Data!$B$9:$O$153,MATCH(F$2,Data!$B$9:$O$9,0),0),"")</f>
        <v/>
      </c>
      <c r="G21" s="15" t="str">
        <f>IFERROR(VLOOKUP($B21,Data!$B$9:$O$153,MATCH(G$2,Data!$B$9:$O$9,0),0),"")</f>
        <v/>
      </c>
      <c r="H21" s="15" t="str">
        <f>IFERROR(VLOOKUP($B21,Data!$B$9:$O$153,MATCH(H$2,Data!$B$9:$O$9,0),0),"")</f>
        <v/>
      </c>
      <c r="I21" s="15" t="str">
        <f>IFERROR(VLOOKUP($B21,Data!$B$9:$O$153,MATCH(I$2,Data!$B$9:$O$9,0),0),"")</f>
        <v/>
      </c>
      <c r="J21" s="15" t="str">
        <f>IFERROR(VLOOKUP($B21,Data!$B$9:$O$153,MATCH(J$2,Data!$B$9:$O$9,0),0),"")</f>
        <v/>
      </c>
      <c r="K21" s="16">
        <v>40796</v>
      </c>
      <c r="L21" s="16">
        <v>40797</v>
      </c>
      <c r="M21" s="16">
        <v>40799</v>
      </c>
      <c r="N21" s="16">
        <v>40808</v>
      </c>
      <c r="O21" s="16">
        <v>40810</v>
      </c>
      <c r="P21" s="16">
        <v>40827</v>
      </c>
      <c r="Q21" s="15" t="s">
        <v>132</v>
      </c>
      <c r="R21" s="15" t="str">
        <f t="shared" si="1"/>
        <v>Tuesday</v>
      </c>
      <c r="T21" s="15">
        <f t="shared" si="2"/>
        <v>1</v>
      </c>
      <c r="U21" s="15">
        <f t="shared" si="3"/>
        <v>2</v>
      </c>
      <c r="V21" s="15">
        <f t="shared" si="4"/>
        <v>9</v>
      </c>
      <c r="W21" s="15">
        <f t="shared" si="5"/>
        <v>2</v>
      </c>
      <c r="X21" s="15">
        <f t="shared" si="6"/>
        <v>17</v>
      </c>
      <c r="Y21" s="15">
        <f t="shared" si="7"/>
        <v>31</v>
      </c>
    </row>
    <row r="22" spans="2:25" ht="24">
      <c r="B22" s="15" t="s">
        <v>13</v>
      </c>
      <c r="C22" s="15" t="s">
        <v>42</v>
      </c>
      <c r="D22" s="15" t="str">
        <f t="shared" si="0"/>
        <v>Decision</v>
      </c>
      <c r="E22" s="15" t="str">
        <f>IFERROR(VLOOKUP($B22,Data!$B$9:$O$153,MATCH(E$2,Data!$B$9:$O$9,0),0),"")</f>
        <v xml:space="preserve"> </v>
      </c>
      <c r="F22" s="15" t="str">
        <f>IFERROR(VLOOKUP($B22,Data!$B$9:$O$153,MATCH(F$2,Data!$B$9:$O$9,0),0),"")</f>
        <v xml:space="preserve"> </v>
      </c>
      <c r="G22" s="15" t="str">
        <f>IFERROR(VLOOKUP($B22,Data!$B$9:$O$153,MATCH(G$2,Data!$B$9:$O$9,0),0),"")</f>
        <v xml:space="preserve"> </v>
      </c>
      <c r="H22" s="15" t="str">
        <f>IFERROR(VLOOKUP($B22,Data!$B$9:$O$153,MATCH(H$2,Data!$B$9:$O$9,0),0),"")</f>
        <v xml:space="preserve"> </v>
      </c>
      <c r="I22" s="15" t="str">
        <f>IFERROR(VLOOKUP($B22,Data!$B$9:$O$153,MATCH(I$2,Data!$B$9:$O$9,0),0),"")</f>
        <v xml:space="preserve"> </v>
      </c>
      <c r="J22" s="15" t="str">
        <f>IFERROR(VLOOKUP($B22,Data!$B$9:$O$153,MATCH(J$2,Data!$B$9:$O$9,0),0),"")</f>
        <v>International Business</v>
      </c>
      <c r="K22" s="16">
        <v>40798</v>
      </c>
      <c r="L22" s="16">
        <v>40799</v>
      </c>
      <c r="M22" s="16">
        <v>40807</v>
      </c>
      <c r="N22" s="16">
        <v>40810</v>
      </c>
      <c r="O22" s="16">
        <v>40813</v>
      </c>
      <c r="P22" s="16">
        <v>40837</v>
      </c>
      <c r="Q22" s="15" t="s">
        <v>132</v>
      </c>
      <c r="R22" s="15" t="str">
        <f t="shared" si="1"/>
        <v>Friday</v>
      </c>
      <c r="T22" s="15">
        <f t="shared" si="2"/>
        <v>1</v>
      </c>
      <c r="U22" s="15">
        <f t="shared" si="3"/>
        <v>8</v>
      </c>
      <c r="V22" s="15">
        <f t="shared" si="4"/>
        <v>3</v>
      </c>
      <c r="W22" s="15">
        <f t="shared" si="5"/>
        <v>3</v>
      </c>
      <c r="X22" s="15">
        <f t="shared" si="6"/>
        <v>24</v>
      </c>
      <c r="Y22" s="15">
        <f t="shared" si="7"/>
        <v>39</v>
      </c>
    </row>
    <row r="23" spans="2:25" ht="12">
      <c r="B23" s="15" t="s">
        <v>65</v>
      </c>
      <c r="C23" s="15" t="s">
        <v>42</v>
      </c>
      <c r="D23" s="15" t="str">
        <f t="shared" si="0"/>
        <v>Decision</v>
      </c>
      <c r="E23" s="15" t="str">
        <f>IFERROR(VLOOKUP($B23,Data!$B$9:$O$153,MATCH(E$2,Data!$B$9:$O$9,0),0),"")</f>
        <v/>
      </c>
      <c r="F23" s="15" t="str">
        <f>IFERROR(VLOOKUP($B23,Data!$B$9:$O$153,MATCH(F$2,Data!$B$9:$O$9,0),0),"")</f>
        <v/>
      </c>
      <c r="G23" s="15" t="str">
        <f>IFERROR(VLOOKUP($B23,Data!$B$9:$O$153,MATCH(G$2,Data!$B$9:$O$9,0),0),"")</f>
        <v/>
      </c>
      <c r="H23" s="15" t="str">
        <f>IFERROR(VLOOKUP($B23,Data!$B$9:$O$153,MATCH(H$2,Data!$B$9:$O$9,0),0),"")</f>
        <v/>
      </c>
      <c r="I23" s="15" t="str">
        <f>IFERROR(VLOOKUP($B23,Data!$B$9:$O$153,MATCH(I$2,Data!$B$9:$O$9,0),0),"")</f>
        <v/>
      </c>
      <c r="J23" s="15" t="str">
        <f>IFERROR(VLOOKUP($B23,Data!$B$9:$O$153,MATCH(J$2,Data!$B$9:$O$9,0),0),"")</f>
        <v/>
      </c>
      <c r="K23" s="16">
        <v>40798</v>
      </c>
      <c r="P23" s="16">
        <v>40828</v>
      </c>
      <c r="Q23" s="15" t="s">
        <v>176</v>
      </c>
      <c r="R23" s="15" t="str">
        <f t="shared" si="1"/>
        <v>Wednesday</v>
      </c>
      <c r="T23" s="15" t="str">
        <f t="shared" si="2"/>
        <v/>
      </c>
      <c r="U23" s="15" t="str">
        <f t="shared" si="3"/>
        <v/>
      </c>
      <c r="V23" s="15" t="str">
        <f t="shared" si="4"/>
        <v/>
      </c>
      <c r="W23" s="15" t="str">
        <f t="shared" si="5"/>
        <v/>
      </c>
      <c r="X23" s="15" t="str">
        <f t="shared" si="6"/>
        <v/>
      </c>
      <c r="Y23" s="15">
        <f t="shared" si="7"/>
        <v>30</v>
      </c>
    </row>
    <row r="24" spans="2:25" ht="12">
      <c r="B24" s="15" t="s">
        <v>305</v>
      </c>
      <c r="C24" s="15" t="s">
        <v>42</v>
      </c>
      <c r="D24" s="15" t="str">
        <f t="shared" si="0"/>
        <v>Decision</v>
      </c>
      <c r="E24" s="15" t="str">
        <f>IFERROR(VLOOKUP($B24,Data!$B$9:$O$153,MATCH(E$2,Data!$B$9:$O$9,0),0),"")</f>
        <v/>
      </c>
      <c r="F24" s="15" t="str">
        <f>IFERROR(VLOOKUP($B24,Data!$B$9:$O$153,MATCH(F$2,Data!$B$9:$O$9,0),0),"")</f>
        <v/>
      </c>
      <c r="G24" s="15" t="str">
        <f>IFERROR(VLOOKUP($B24,Data!$B$9:$O$153,MATCH(G$2,Data!$B$9:$O$9,0),0),"")</f>
        <v/>
      </c>
      <c r="H24" s="15" t="str">
        <f>IFERROR(VLOOKUP($B24,Data!$B$9:$O$153,MATCH(H$2,Data!$B$9:$O$9,0),0),"")</f>
        <v/>
      </c>
      <c r="I24" s="15" t="str">
        <f>IFERROR(VLOOKUP($B24,Data!$B$9:$O$153,MATCH(I$2,Data!$B$9:$O$9,0),0),"")</f>
        <v/>
      </c>
      <c r="J24" s="15" t="str">
        <f>IFERROR(VLOOKUP($B24,Data!$B$9:$O$153,MATCH(J$2,Data!$B$9:$O$9,0),0),"")</f>
        <v/>
      </c>
      <c r="K24" s="16">
        <v>40800</v>
      </c>
      <c r="L24" s="16">
        <v>40801</v>
      </c>
      <c r="M24" s="16">
        <v>40823</v>
      </c>
      <c r="N24" s="16">
        <v>40834</v>
      </c>
      <c r="O24" s="16">
        <v>40835</v>
      </c>
      <c r="P24" s="16">
        <v>40841</v>
      </c>
      <c r="Q24" s="15" t="s">
        <v>132</v>
      </c>
      <c r="R24" s="15" t="str">
        <f t="shared" si="1"/>
        <v>Tuesday</v>
      </c>
      <c r="T24" s="15">
        <f t="shared" si="2"/>
        <v>1</v>
      </c>
      <c r="U24" s="15">
        <f t="shared" si="3"/>
        <v>22</v>
      </c>
      <c r="V24" s="15">
        <f t="shared" si="4"/>
        <v>11</v>
      </c>
      <c r="W24" s="15">
        <f t="shared" si="5"/>
        <v>1</v>
      </c>
      <c r="X24" s="15">
        <f t="shared" si="6"/>
        <v>6</v>
      </c>
      <c r="Y24" s="15">
        <f t="shared" si="7"/>
        <v>41</v>
      </c>
    </row>
    <row r="25" spans="2:25" ht="12">
      <c r="B25" s="15" t="s">
        <v>243</v>
      </c>
      <c r="C25" s="15" t="s">
        <v>42</v>
      </c>
      <c r="D25" s="15" t="str">
        <f t="shared" si="0"/>
        <v>Complete</v>
      </c>
      <c r="E25" s="15" t="str">
        <f>IFERROR(VLOOKUP($B25,Data!$B$9:$O$153,MATCH(E$2,Data!$B$9:$O$9,0),0),"")</f>
        <v/>
      </c>
      <c r="F25" s="15" t="str">
        <f>IFERROR(VLOOKUP($B25,Data!$B$9:$O$153,MATCH(F$2,Data!$B$9:$O$9,0),0),"")</f>
        <v/>
      </c>
      <c r="G25" s="15" t="str">
        <f>IFERROR(VLOOKUP($B25,Data!$B$9:$O$153,MATCH(G$2,Data!$B$9:$O$9,0),0),"")</f>
        <v/>
      </c>
      <c r="H25" s="15" t="str">
        <f>IFERROR(VLOOKUP($B25,Data!$B$9:$O$153,MATCH(H$2,Data!$B$9:$O$9,0),0),"")</f>
        <v/>
      </c>
      <c r="I25" s="15" t="str">
        <f>IFERROR(VLOOKUP($B25,Data!$B$9:$O$153,MATCH(I$2,Data!$B$9:$O$9,0),0),"")</f>
        <v/>
      </c>
      <c r="J25" s="15" t="str">
        <f>IFERROR(VLOOKUP($B25,Data!$B$9:$O$153,MATCH(J$2,Data!$B$9:$O$9,0),0),"")</f>
        <v/>
      </c>
      <c r="K25" s="16">
        <v>40801</v>
      </c>
      <c r="L25" s="16">
        <v>40802</v>
      </c>
      <c r="M25" s="16">
        <v>40808</v>
      </c>
      <c r="N25" s="16">
        <v>40819</v>
      </c>
      <c r="O25" s="16">
        <v>40823</v>
      </c>
      <c r="R25" s="15" t="str">
        <f t="shared" si="1"/>
        <v/>
      </c>
      <c r="T25" s="15">
        <f t="shared" si="2"/>
        <v>1</v>
      </c>
      <c r="U25" s="15">
        <f t="shared" si="3"/>
        <v>6</v>
      </c>
      <c r="V25" s="15">
        <f t="shared" si="4"/>
        <v>11</v>
      </c>
      <c r="W25" s="15">
        <f t="shared" si="5"/>
        <v>4</v>
      </c>
      <c r="X25" s="15" t="str">
        <f t="shared" si="6"/>
        <v/>
      </c>
      <c r="Y25" s="15" t="str">
        <f t="shared" si="7"/>
        <v/>
      </c>
    </row>
    <row r="26" spans="2:25" ht="12">
      <c r="B26" s="15" t="s">
        <v>225</v>
      </c>
      <c r="C26" s="15" t="s">
        <v>42</v>
      </c>
      <c r="D26" s="15" t="str">
        <f t="shared" si="0"/>
        <v>Decision</v>
      </c>
      <c r="E26" s="15" t="str">
        <f>IFERROR(VLOOKUP($B26,Data!$B$9:$O$153,MATCH(E$2,Data!$B$9:$O$9,0),0),"")</f>
        <v/>
      </c>
      <c r="F26" s="15" t="str">
        <f>IFERROR(VLOOKUP($B26,Data!$B$9:$O$153,MATCH(F$2,Data!$B$9:$O$9,0),0),"")</f>
        <v/>
      </c>
      <c r="G26" s="15" t="str">
        <f>IFERROR(VLOOKUP($B26,Data!$B$9:$O$153,MATCH(G$2,Data!$B$9:$O$9,0),0),"")</f>
        <v/>
      </c>
      <c r="H26" s="15" t="str">
        <f>IFERROR(VLOOKUP($B26,Data!$B$9:$O$153,MATCH(H$2,Data!$B$9:$O$9,0),0),"")</f>
        <v/>
      </c>
      <c r="I26" s="15" t="str">
        <f>IFERROR(VLOOKUP($B26,Data!$B$9:$O$153,MATCH(I$2,Data!$B$9:$O$9,0),0),"")</f>
        <v/>
      </c>
      <c r="J26" s="15" t="str">
        <f>IFERROR(VLOOKUP($B26,Data!$B$9:$O$153,MATCH(J$2,Data!$B$9:$O$9,0),0),"")</f>
        <v/>
      </c>
      <c r="K26" s="16">
        <v>40804</v>
      </c>
      <c r="L26" s="16">
        <v>40805</v>
      </c>
      <c r="M26" s="16">
        <v>40814</v>
      </c>
      <c r="N26" s="16">
        <v>40821</v>
      </c>
      <c r="O26" s="16">
        <v>40823</v>
      </c>
      <c r="P26" s="16">
        <v>40835</v>
      </c>
      <c r="Q26" s="15" t="s">
        <v>132</v>
      </c>
      <c r="R26" s="15" t="str">
        <f t="shared" si="1"/>
        <v>Wednesday</v>
      </c>
      <c r="T26" s="15">
        <f t="shared" si="2"/>
        <v>1</v>
      </c>
      <c r="U26" s="15">
        <f t="shared" si="3"/>
        <v>9</v>
      </c>
      <c r="V26" s="15">
        <f t="shared" si="4"/>
        <v>7</v>
      </c>
      <c r="W26" s="15">
        <f t="shared" si="5"/>
        <v>2</v>
      </c>
      <c r="X26" s="15">
        <f t="shared" si="6"/>
        <v>12</v>
      </c>
      <c r="Y26" s="15">
        <f t="shared" si="7"/>
        <v>31</v>
      </c>
    </row>
    <row r="27" spans="2:25" ht="12">
      <c r="B27" s="15" t="s">
        <v>217</v>
      </c>
      <c r="C27" s="15" t="s">
        <v>42</v>
      </c>
      <c r="D27" s="15" t="str">
        <f t="shared" si="0"/>
        <v>Complete</v>
      </c>
      <c r="E27" s="15" t="str">
        <f>IFERROR(VLOOKUP($B27,Data!$B$9:$O$153,MATCH(E$2,Data!$B$9:$O$9,0),0),"")</f>
        <v/>
      </c>
      <c r="F27" s="15" t="str">
        <f>IFERROR(VLOOKUP($B27,Data!$B$9:$O$153,MATCH(F$2,Data!$B$9:$O$9,0),0),"")</f>
        <v/>
      </c>
      <c r="G27" s="15" t="str">
        <f>IFERROR(VLOOKUP($B27,Data!$B$9:$O$153,MATCH(G$2,Data!$B$9:$O$9,0),0),"")</f>
        <v/>
      </c>
      <c r="H27" s="15" t="str">
        <f>IFERROR(VLOOKUP($B27,Data!$B$9:$O$153,MATCH(H$2,Data!$B$9:$O$9,0),0),"")</f>
        <v/>
      </c>
      <c r="I27" s="15" t="str">
        <f>IFERROR(VLOOKUP($B27,Data!$B$9:$O$153,MATCH(I$2,Data!$B$9:$O$9,0),0),"")</f>
        <v/>
      </c>
      <c r="J27" s="15" t="str">
        <f>IFERROR(VLOOKUP($B27,Data!$B$9:$O$153,MATCH(J$2,Data!$B$9:$O$9,0),0),"")</f>
        <v/>
      </c>
      <c r="K27" s="16">
        <v>40806</v>
      </c>
      <c r="L27" s="16">
        <v>40807</v>
      </c>
      <c r="O27" s="16">
        <v>40844</v>
      </c>
      <c r="R27" s="15" t="str">
        <f t="shared" si="1"/>
        <v/>
      </c>
      <c r="T27" s="15">
        <f t="shared" si="2"/>
        <v>1</v>
      </c>
      <c r="U27" s="15" t="str">
        <f t="shared" si="3"/>
        <v/>
      </c>
      <c r="V27" s="15" t="str">
        <f t="shared" si="4"/>
        <v/>
      </c>
      <c r="W27" s="15" t="str">
        <f t="shared" si="5"/>
        <v/>
      </c>
      <c r="X27" s="15" t="str">
        <f t="shared" si="6"/>
        <v/>
      </c>
      <c r="Y27" s="15" t="str">
        <f t="shared" si="7"/>
        <v/>
      </c>
    </row>
    <row r="28" spans="2:25" ht="12">
      <c r="B28" s="15" t="s">
        <v>62</v>
      </c>
      <c r="C28" s="15" t="s">
        <v>42</v>
      </c>
      <c r="D28" s="15" t="str">
        <f t="shared" si="0"/>
        <v>Decision</v>
      </c>
      <c r="E28" s="15" t="str">
        <f>IFERROR(VLOOKUP($B28,Data!$B$9:$O$153,MATCH(E$2,Data!$B$9:$O$9,0),0),"")</f>
        <v/>
      </c>
      <c r="F28" s="15" t="str">
        <f>IFERROR(VLOOKUP($B28,Data!$B$9:$O$153,MATCH(F$2,Data!$B$9:$O$9,0),0),"")</f>
        <v/>
      </c>
      <c r="G28" s="15" t="str">
        <f>IFERROR(VLOOKUP($B28,Data!$B$9:$O$153,MATCH(G$2,Data!$B$9:$O$9,0),0),"")</f>
        <v/>
      </c>
      <c r="H28" s="15" t="str">
        <f>IFERROR(VLOOKUP($B28,Data!$B$9:$O$153,MATCH(H$2,Data!$B$9:$O$9,0),0),"")</f>
        <v/>
      </c>
      <c r="I28" s="15" t="str">
        <f>IFERROR(VLOOKUP($B28,Data!$B$9:$O$153,MATCH(I$2,Data!$B$9:$O$9,0),0),"")</f>
        <v/>
      </c>
      <c r="J28" s="15" t="str">
        <f>IFERROR(VLOOKUP($B28,Data!$B$9:$O$153,MATCH(J$2,Data!$B$9:$O$9,0),0),"")</f>
        <v/>
      </c>
      <c r="K28" s="16">
        <v>40808</v>
      </c>
      <c r="L28" s="16">
        <v>40812</v>
      </c>
      <c r="M28" s="16">
        <v>40813</v>
      </c>
      <c r="N28" s="16">
        <v>40821</v>
      </c>
      <c r="P28" s="16">
        <v>40828</v>
      </c>
      <c r="Q28" s="15" t="s">
        <v>132</v>
      </c>
      <c r="R28" s="15" t="str">
        <f t="shared" si="1"/>
        <v>Wednesday</v>
      </c>
      <c r="T28" s="15">
        <f t="shared" si="2"/>
        <v>4</v>
      </c>
      <c r="U28" s="15">
        <f t="shared" si="3"/>
        <v>1</v>
      </c>
      <c r="V28" s="15">
        <f t="shared" si="4"/>
        <v>8</v>
      </c>
      <c r="W28" s="15" t="str">
        <f t="shared" si="5"/>
        <v/>
      </c>
      <c r="X28" s="15" t="str">
        <f t="shared" si="6"/>
        <v/>
      </c>
      <c r="Y28" s="15">
        <f t="shared" si="7"/>
        <v>20</v>
      </c>
    </row>
    <row r="29" spans="2:25" ht="12">
      <c r="B29" s="15" t="s">
        <v>242</v>
      </c>
      <c r="C29" s="15" t="s">
        <v>42</v>
      </c>
      <c r="D29" s="15" t="str">
        <f t="shared" si="0"/>
        <v>Review</v>
      </c>
      <c r="E29" s="15" t="str">
        <f>IFERROR(VLOOKUP($B29,Data!$B$9:$O$153,MATCH(E$2,Data!$B$9:$O$9,0),0),"")</f>
        <v/>
      </c>
      <c r="F29" s="15" t="str">
        <f>IFERROR(VLOOKUP($B29,Data!$B$9:$O$153,MATCH(F$2,Data!$B$9:$O$9,0),0),"")</f>
        <v/>
      </c>
      <c r="G29" s="15" t="str">
        <f>IFERROR(VLOOKUP($B29,Data!$B$9:$O$153,MATCH(G$2,Data!$B$9:$O$9,0),0),"")</f>
        <v/>
      </c>
      <c r="H29" s="15" t="str">
        <f>IFERROR(VLOOKUP($B29,Data!$B$9:$O$153,MATCH(H$2,Data!$B$9:$O$9,0),0),"")</f>
        <v/>
      </c>
      <c r="I29" s="15" t="str">
        <f>IFERROR(VLOOKUP($B29,Data!$B$9:$O$153,MATCH(I$2,Data!$B$9:$O$9,0),0),"")</f>
        <v/>
      </c>
      <c r="J29" s="15" t="str">
        <f>IFERROR(VLOOKUP($B29,Data!$B$9:$O$153,MATCH(J$2,Data!$B$9:$O$9,0),0),"")</f>
        <v/>
      </c>
      <c r="K29" s="16">
        <v>40810</v>
      </c>
      <c r="L29" s="16">
        <v>40812</v>
      </c>
      <c r="R29" s="15" t="str">
        <f t="shared" si="1"/>
        <v/>
      </c>
      <c r="T29" s="15">
        <f t="shared" si="2"/>
        <v>2</v>
      </c>
      <c r="U29" s="15" t="str">
        <f t="shared" si="3"/>
        <v/>
      </c>
      <c r="V29" s="15" t="str">
        <f t="shared" si="4"/>
        <v/>
      </c>
      <c r="W29" s="15" t="str">
        <f t="shared" si="5"/>
        <v/>
      </c>
      <c r="X29" s="15" t="str">
        <f t="shared" si="6"/>
        <v/>
      </c>
      <c r="Y29" s="15" t="str">
        <f t="shared" si="7"/>
        <v/>
      </c>
    </row>
    <row r="30" spans="2:25" ht="12">
      <c r="B30" s="15" t="s">
        <v>237</v>
      </c>
      <c r="C30" s="15" t="s">
        <v>42</v>
      </c>
      <c r="D30" s="15" t="str">
        <f t="shared" si="0"/>
        <v>Invite</v>
      </c>
      <c r="E30" s="15" t="str">
        <f>IFERROR(VLOOKUP($B30,Data!$B$9:$O$153,MATCH(E$2,Data!$B$9:$O$9,0),0),"")</f>
        <v/>
      </c>
      <c r="F30" s="15" t="str">
        <f>IFERROR(VLOOKUP($B30,Data!$B$9:$O$153,MATCH(F$2,Data!$B$9:$O$9,0),0),"")</f>
        <v/>
      </c>
      <c r="G30" s="15" t="str">
        <f>IFERROR(VLOOKUP($B30,Data!$B$9:$O$153,MATCH(G$2,Data!$B$9:$O$9,0),0),"")</f>
        <v/>
      </c>
      <c r="H30" s="15" t="str">
        <f>IFERROR(VLOOKUP($B30,Data!$B$9:$O$153,MATCH(H$2,Data!$B$9:$O$9,0),0),"")</f>
        <v/>
      </c>
      <c r="I30" s="15" t="str">
        <f>IFERROR(VLOOKUP($B30,Data!$B$9:$O$153,MATCH(I$2,Data!$B$9:$O$9,0),0),"")</f>
        <v/>
      </c>
      <c r="J30" s="15" t="str">
        <f>IFERROR(VLOOKUP($B30,Data!$B$9:$O$153,MATCH(J$2,Data!$B$9:$O$9,0),0),"")</f>
        <v/>
      </c>
      <c r="K30" s="16">
        <v>40813</v>
      </c>
      <c r="M30" s="16">
        <v>40843</v>
      </c>
      <c r="R30" s="15" t="str">
        <f t="shared" si="1"/>
        <v/>
      </c>
      <c r="T30" s="15" t="str">
        <f t="shared" si="2"/>
        <v/>
      </c>
      <c r="U30" s="15" t="str">
        <f t="shared" si="3"/>
        <v/>
      </c>
      <c r="V30" s="15" t="str">
        <f t="shared" si="4"/>
        <v/>
      </c>
      <c r="W30" s="15" t="str">
        <f t="shared" si="5"/>
        <v/>
      </c>
      <c r="X30" s="15" t="str">
        <f t="shared" si="6"/>
        <v/>
      </c>
      <c r="Y30" s="15" t="str">
        <f t="shared" si="7"/>
        <v/>
      </c>
    </row>
    <row r="31" spans="2:25" ht="24">
      <c r="B31" s="15" t="s">
        <v>84</v>
      </c>
      <c r="C31" s="15" t="s">
        <v>42</v>
      </c>
      <c r="D31" s="15" t="str">
        <f t="shared" si="0"/>
        <v>Decision</v>
      </c>
      <c r="E31" s="15">
        <f>IFERROR(VLOOKUP($B31,Data!$B$9:$O$153,MATCH(E$2,Data!$B$9:$O$9,0),0),"")</f>
        <v>28</v>
      </c>
      <c r="F31" s="15">
        <f>IFERROR(VLOOKUP($B31,Data!$B$9:$O$153,MATCH(F$2,Data!$B$9:$O$9,0),0),"")</f>
        <v>3.69</v>
      </c>
      <c r="G31" s="15">
        <f>IFERROR(VLOOKUP($B31,Data!$B$9:$O$153,MATCH(G$2,Data!$B$9:$O$9,0),0),"")</f>
        <v>730</v>
      </c>
      <c r="H31" s="15">
        <f>IFERROR(VLOOKUP($B31,Data!$B$9:$O$153,MATCH(H$2,Data!$B$9:$O$9,0),0),"")</f>
        <v>6</v>
      </c>
      <c r="I31" s="15" t="str">
        <f>IFERROR(VLOOKUP($B31,Data!$B$9:$O$153,MATCH(I$2,Data!$B$9:$O$9,0),0),"")</f>
        <v>Hospitality and Tourism</v>
      </c>
      <c r="J31" s="15" t="str">
        <f>IFERROR(VLOOKUP($B31,Data!$B$9:$O$153,MATCH(J$2,Data!$B$9:$O$9,0),0),"")</f>
        <v>Marketing</v>
      </c>
      <c r="K31" s="16">
        <v>40815</v>
      </c>
      <c r="L31" s="16">
        <v>40816</v>
      </c>
      <c r="M31" s="16">
        <v>40819</v>
      </c>
      <c r="N31" s="16">
        <v>40838</v>
      </c>
      <c r="O31" s="16">
        <v>40841</v>
      </c>
      <c r="P31" s="16">
        <v>40847</v>
      </c>
      <c r="Q31" s="15" t="s">
        <v>109</v>
      </c>
      <c r="R31" s="15" t="str">
        <f t="shared" si="1"/>
        <v>Monday</v>
      </c>
      <c r="T31" s="15">
        <f t="shared" si="2"/>
        <v>1</v>
      </c>
      <c r="U31" s="15">
        <f t="shared" si="3"/>
        <v>3</v>
      </c>
      <c r="V31" s="15">
        <f t="shared" si="4"/>
        <v>19</v>
      </c>
      <c r="W31" s="15">
        <f t="shared" si="5"/>
        <v>3</v>
      </c>
      <c r="X31" s="15">
        <f t="shared" si="6"/>
        <v>6</v>
      </c>
      <c r="Y31" s="15">
        <f t="shared" si="7"/>
        <v>32</v>
      </c>
    </row>
    <row r="32" spans="2:25" ht="12">
      <c r="B32" s="15" t="s">
        <v>232</v>
      </c>
      <c r="C32" s="15" t="s">
        <v>42</v>
      </c>
      <c r="D32" s="15" t="str">
        <f t="shared" si="0"/>
        <v>Decision</v>
      </c>
      <c r="E32" s="15" t="str">
        <f>IFERROR(VLOOKUP($B32,Data!$B$9:$O$153,MATCH(E$2,Data!$B$9:$O$9,0),0),"")</f>
        <v/>
      </c>
      <c r="F32" s="15" t="str">
        <f>IFERROR(VLOOKUP($B32,Data!$B$9:$O$153,MATCH(F$2,Data!$B$9:$O$9,0),0),"")</f>
        <v/>
      </c>
      <c r="G32" s="15" t="str">
        <f>IFERROR(VLOOKUP($B32,Data!$B$9:$O$153,MATCH(G$2,Data!$B$9:$O$9,0),0),"")</f>
        <v/>
      </c>
      <c r="H32" s="15" t="str">
        <f>IFERROR(VLOOKUP($B32,Data!$B$9:$O$153,MATCH(H$2,Data!$B$9:$O$9,0),0),"")</f>
        <v/>
      </c>
      <c r="I32" s="15" t="str">
        <f>IFERROR(VLOOKUP($B32,Data!$B$9:$O$153,MATCH(I$2,Data!$B$9:$O$9,0),0),"")</f>
        <v/>
      </c>
      <c r="J32" s="15" t="str">
        <f>IFERROR(VLOOKUP($B32,Data!$B$9:$O$153,MATCH(J$2,Data!$B$9:$O$9,0),0),"")</f>
        <v/>
      </c>
      <c r="K32" s="16">
        <v>40815</v>
      </c>
      <c r="L32" s="16">
        <v>40820</v>
      </c>
      <c r="P32" s="16">
        <v>40847</v>
      </c>
      <c r="Q32" s="15" t="s">
        <v>176</v>
      </c>
      <c r="R32" s="15" t="str">
        <f t="shared" si="1"/>
        <v>Monday</v>
      </c>
      <c r="T32" s="15">
        <f t="shared" si="2"/>
        <v>5</v>
      </c>
      <c r="U32" s="15" t="str">
        <f t="shared" si="3"/>
        <v/>
      </c>
      <c r="V32" s="15" t="str">
        <f t="shared" si="4"/>
        <v/>
      </c>
      <c r="W32" s="15" t="str">
        <f t="shared" si="5"/>
        <v/>
      </c>
      <c r="X32" s="15" t="str">
        <f t="shared" si="6"/>
        <v/>
      </c>
      <c r="Y32" s="15">
        <f t="shared" si="7"/>
        <v>32</v>
      </c>
    </row>
    <row r="33" spans="2:25" ht="12">
      <c r="B33" s="15" t="s">
        <v>43</v>
      </c>
      <c r="C33" s="15" t="s">
        <v>42</v>
      </c>
      <c r="D33" s="15" t="str">
        <f t="shared" si="0"/>
        <v>Invite</v>
      </c>
      <c r="E33" s="15" t="str">
        <f>IFERROR(VLOOKUP($B33,Data!$B$9:$O$153,MATCH(E$2,Data!$B$9:$O$9,0),0),"")</f>
        <v/>
      </c>
      <c r="F33" s="15" t="str">
        <f>IFERROR(VLOOKUP($B33,Data!$B$9:$O$153,MATCH(F$2,Data!$B$9:$O$9,0),0),"")</f>
        <v/>
      </c>
      <c r="G33" s="15" t="str">
        <f>IFERROR(VLOOKUP($B33,Data!$B$9:$O$153,MATCH(G$2,Data!$B$9:$O$9,0),0),"")</f>
        <v/>
      </c>
      <c r="H33" s="15" t="str">
        <f>IFERROR(VLOOKUP($B33,Data!$B$9:$O$153,MATCH(H$2,Data!$B$9:$O$9,0),0),"")</f>
        <v/>
      </c>
      <c r="I33" s="15" t="str">
        <f>IFERROR(VLOOKUP($B33,Data!$B$9:$O$153,MATCH(I$2,Data!$B$9:$O$9,0),0),"")</f>
        <v/>
      </c>
      <c r="J33" s="15" t="str">
        <f>IFERROR(VLOOKUP($B33,Data!$B$9:$O$153,MATCH(J$2,Data!$B$9:$O$9,0),0),"")</f>
        <v/>
      </c>
      <c r="K33" s="16">
        <v>40816</v>
      </c>
      <c r="L33" s="16">
        <v>40820</v>
      </c>
      <c r="M33" s="16">
        <v>40835</v>
      </c>
      <c r="R33" s="15" t="str">
        <f t="shared" si="1"/>
        <v/>
      </c>
      <c r="S33" s="15" t="s">
        <v>59</v>
      </c>
      <c r="T33" s="15">
        <f t="shared" si="2"/>
        <v>4</v>
      </c>
      <c r="U33" s="15">
        <f t="shared" si="3"/>
        <v>15</v>
      </c>
      <c r="V33" s="15" t="str">
        <f t="shared" si="4"/>
        <v/>
      </c>
      <c r="W33" s="15" t="str">
        <f t="shared" si="5"/>
        <v/>
      </c>
      <c r="X33" s="15" t="str">
        <f t="shared" si="6"/>
        <v/>
      </c>
      <c r="Y33" s="15" t="str">
        <f t="shared" si="7"/>
        <v/>
      </c>
    </row>
    <row r="34" spans="2:25" ht="12">
      <c r="B34" s="15" t="s">
        <v>11</v>
      </c>
      <c r="C34" s="15" t="s">
        <v>42</v>
      </c>
      <c r="D34" s="15" t="str">
        <f t="shared" si="0"/>
        <v>Complete</v>
      </c>
      <c r="E34" s="15">
        <f>IFERROR(VLOOKUP($B34,Data!$B$9:$O$153,MATCH(E$2,Data!$B$9:$O$9,0),0),"")</f>
        <v>28</v>
      </c>
      <c r="F34" s="15">
        <f>IFERROR(VLOOKUP($B34,Data!$B$9:$O$153,MATCH(F$2,Data!$B$9:$O$9,0),0),"")</f>
        <v>3.02</v>
      </c>
      <c r="G34" s="15">
        <f>IFERROR(VLOOKUP($B34,Data!$B$9:$O$153,MATCH(G$2,Data!$B$9:$O$9,0),0),"")</f>
        <v>760</v>
      </c>
      <c r="H34" s="15">
        <f>IFERROR(VLOOKUP($B34,Data!$B$9:$O$153,MATCH(H$2,Data!$B$9:$O$9,0),0),"")</f>
        <v>6</v>
      </c>
      <c r="I34" s="15" t="str">
        <f>IFERROR(VLOOKUP($B34,Data!$B$9:$O$153,MATCH(I$2,Data!$B$9:$O$9,0),0),"")</f>
        <v>Venture Capital</v>
      </c>
      <c r="J34" s="15" t="str">
        <f>IFERROR(VLOOKUP($B34,Data!$B$9:$O$153,MATCH(J$2,Data!$B$9:$O$9,0),0),"")</f>
        <v>Finance</v>
      </c>
      <c r="K34" s="16">
        <v>40817</v>
      </c>
      <c r="L34" s="16">
        <v>40819</v>
      </c>
      <c r="M34" s="16">
        <v>40821</v>
      </c>
      <c r="N34" s="16">
        <v>40829</v>
      </c>
      <c r="O34" s="16">
        <v>40833</v>
      </c>
      <c r="R34" s="15" t="str">
        <f t="shared" si="1"/>
        <v/>
      </c>
      <c r="T34" s="15">
        <f t="shared" si="2"/>
        <v>2</v>
      </c>
      <c r="U34" s="15">
        <f t="shared" si="3"/>
        <v>2</v>
      </c>
      <c r="V34" s="15">
        <f t="shared" si="4"/>
        <v>8</v>
      </c>
      <c r="W34" s="15">
        <f t="shared" si="5"/>
        <v>4</v>
      </c>
      <c r="X34" s="15" t="str">
        <f t="shared" si="6"/>
        <v/>
      </c>
      <c r="Y34" s="15" t="str">
        <f t="shared" si="7"/>
        <v/>
      </c>
    </row>
    <row r="35" spans="2:25" ht="12">
      <c r="B35" s="15" t="s">
        <v>273</v>
      </c>
      <c r="C35" s="15" t="s">
        <v>42</v>
      </c>
      <c r="D35" s="15" t="str">
        <f t="shared" si="0"/>
        <v>Decision</v>
      </c>
      <c r="E35" s="15">
        <f>IFERROR(VLOOKUP($B35,Data!$B$9:$O$153,MATCH(E$2,Data!$B$9:$O$9,0),0),"")</f>
        <v>28</v>
      </c>
      <c r="F35" s="15">
        <f>IFERROR(VLOOKUP($B35,Data!$B$9:$O$153,MATCH(F$2,Data!$B$9:$O$9,0),0),"")</f>
        <v>0</v>
      </c>
      <c r="G35" s="15">
        <f>IFERROR(VLOOKUP($B35,Data!$B$9:$O$153,MATCH(G$2,Data!$B$9:$O$9,0),0),"")</f>
        <v>690</v>
      </c>
      <c r="H35" s="15">
        <f>IFERROR(VLOOKUP($B35,Data!$B$9:$O$153,MATCH(H$2,Data!$B$9:$O$9,0),0),"")</f>
        <v>5</v>
      </c>
      <c r="I35" s="15" t="str">
        <f>IFERROR(VLOOKUP($B35,Data!$B$9:$O$153,MATCH(I$2,Data!$B$9:$O$9,0),0),"")</f>
        <v>Telecommunications</v>
      </c>
      <c r="J35" s="15" t="str">
        <f>IFERROR(VLOOKUP($B35,Data!$B$9:$O$153,MATCH(J$2,Data!$B$9:$O$9,0),0),"")</f>
        <v>Finance</v>
      </c>
      <c r="K35" s="16">
        <v>40817</v>
      </c>
      <c r="P35" s="16">
        <v>40847</v>
      </c>
      <c r="Q35" s="15" t="s">
        <v>176</v>
      </c>
      <c r="R35" s="15" t="str">
        <f t="shared" si="1"/>
        <v>Monday</v>
      </c>
      <c r="T35" s="15" t="str">
        <f t="shared" si="2"/>
        <v/>
      </c>
      <c r="U35" s="15" t="str">
        <f t="shared" si="3"/>
        <v/>
      </c>
      <c r="V35" s="15" t="str">
        <f t="shared" si="4"/>
        <v/>
      </c>
      <c r="W35" s="15" t="str">
        <f t="shared" si="5"/>
        <v/>
      </c>
      <c r="X35" s="15" t="str">
        <f t="shared" si="6"/>
        <v/>
      </c>
      <c r="Y35" s="15">
        <f t="shared" si="7"/>
        <v>30</v>
      </c>
    </row>
    <row r="36" spans="2:25" ht="12">
      <c r="B36" s="15" t="s">
        <v>5</v>
      </c>
      <c r="C36" s="15" t="s">
        <v>42</v>
      </c>
      <c r="D36" s="15" t="str">
        <f t="shared" ref="D36:D67" si="8">IF((P36&gt;0),"Decision",IF((O36&gt;0),"Complete",IF((N36&gt;0),"Interviewed",IF((M36&gt;0),"Invite",IF((L36&gt;0),"Review","Applied")))))</f>
        <v>Decision</v>
      </c>
      <c r="E36" s="15">
        <f>IFERROR(VLOOKUP($B36,Data!$B$9:$O$153,MATCH(E$2,Data!$B$9:$O$9,0),0),"")</f>
        <v>28</v>
      </c>
      <c r="F36" s="15">
        <f>IFERROR(VLOOKUP($B36,Data!$B$9:$O$153,MATCH(F$2,Data!$B$9:$O$9,0),0),"")</f>
        <v>3</v>
      </c>
      <c r="G36" s="15">
        <f>IFERROR(VLOOKUP($B36,Data!$B$9:$O$153,MATCH(G$2,Data!$B$9:$O$9,0),0),"")</f>
        <v>710</v>
      </c>
      <c r="H36" s="15">
        <f>IFERROR(VLOOKUP($B36,Data!$B$9:$O$153,MATCH(H$2,Data!$B$9:$O$9,0),0),"")</f>
        <v>6</v>
      </c>
      <c r="I36" s="15" t="str">
        <f>IFERROR(VLOOKUP($B36,Data!$B$9:$O$153,MATCH(I$2,Data!$B$9:$O$9,0),0),"")</f>
        <v>Consulting</v>
      </c>
      <c r="J36" s="15" t="str">
        <f>IFERROR(VLOOKUP($B36,Data!$B$9:$O$153,MATCH(J$2,Data!$B$9:$O$9,0),0),"")</f>
        <v>Strategy</v>
      </c>
      <c r="K36" s="16">
        <v>40817</v>
      </c>
      <c r="L36" s="16">
        <v>40819</v>
      </c>
      <c r="M36" s="16">
        <v>40821</v>
      </c>
      <c r="N36" s="16">
        <v>40830</v>
      </c>
      <c r="O36" s="16">
        <v>40833</v>
      </c>
      <c r="P36" s="16">
        <v>40847</v>
      </c>
      <c r="Q36" s="15" t="s">
        <v>109</v>
      </c>
      <c r="R36" s="15" t="str">
        <f t="shared" ref="R36:R67" si="9">IF((P36=""),"",IF((WEEKDAY(P36,2)=1),"Monday",IF((WEEKDAY(P36,2)=2),"Tuesday",IF((WEEKDAY(P36,2)=3),"Wednesday",IF((WEEKDAY(P36,2)=4),"Thursday",IF((WEEKDAY(P36,2)=5),"Friday","Weekend"))))))</f>
        <v>Monday</v>
      </c>
      <c r="S36" s="15" t="s">
        <v>59</v>
      </c>
      <c r="T36" s="15">
        <f t="shared" ref="T36:T67" si="10">IF(OR((L36=""),(K36="")),"",(L36-K36))</f>
        <v>2</v>
      </c>
      <c r="U36" s="15">
        <f t="shared" ref="U36:U67" si="11">IF(OR((M36=""),(L36="")),"",(M36-L36))</f>
        <v>2</v>
      </c>
      <c r="V36" s="15">
        <f t="shared" ref="V36:V67" si="12">IF(OR((N36=""),(M36="")),"",(N36-M36))</f>
        <v>9</v>
      </c>
      <c r="W36" s="15">
        <f t="shared" ref="W36:W67" si="13">IF(OR((O36=""),(N36="")),"",(O36-N36))</f>
        <v>3</v>
      </c>
      <c r="X36" s="15">
        <f t="shared" ref="X36:X67" si="14">IF(OR((P36=""),(O36="")),"",(P36-O36))</f>
        <v>14</v>
      </c>
      <c r="Y36" s="15">
        <f t="shared" ref="Y36:Y67" si="15">IF(OR((P36=""),(K36="")),"",(P36-K36))</f>
        <v>30</v>
      </c>
    </row>
    <row r="37" spans="2:25" ht="12">
      <c r="B37" s="15" t="s">
        <v>60</v>
      </c>
      <c r="C37" s="15" t="s">
        <v>42</v>
      </c>
      <c r="D37" s="15" t="str">
        <f t="shared" si="8"/>
        <v>Review</v>
      </c>
      <c r="E37" s="15">
        <f>IFERROR(VLOOKUP($B37,Data!$B$9:$O$153,MATCH(E$2,Data!$B$9:$O$9,0),0),"")</f>
        <v>28</v>
      </c>
      <c r="F37" s="15">
        <f>IFERROR(VLOOKUP($B37,Data!$B$9:$O$153,MATCH(F$2,Data!$B$9:$O$9,0),0),"")</f>
        <v>3.02</v>
      </c>
      <c r="G37" s="15">
        <f>IFERROR(VLOOKUP($B37,Data!$B$9:$O$153,MATCH(G$2,Data!$B$9:$O$9,0),0),"")</f>
        <v>660</v>
      </c>
      <c r="H37" s="15">
        <f>IFERROR(VLOOKUP($B37,Data!$B$9:$O$153,MATCH(H$2,Data!$B$9:$O$9,0),0),"")</f>
        <v>3</v>
      </c>
      <c r="I37" s="15" t="str">
        <f>IFERROR(VLOOKUP($B37,Data!$B$9:$O$153,MATCH(I$2,Data!$B$9:$O$9,0),0),"")</f>
        <v>Law</v>
      </c>
      <c r="J37" s="15">
        <f>IFERROR(VLOOKUP($B37,Data!$B$9:$O$153,MATCH(J$2,Data!$B$9:$O$9,0),0),"")</f>
        <v>0</v>
      </c>
      <c r="K37" s="16">
        <v>40818</v>
      </c>
      <c r="L37" s="16">
        <v>40821</v>
      </c>
      <c r="R37" s="15" t="str">
        <f t="shared" si="9"/>
        <v/>
      </c>
      <c r="T37" s="15">
        <f t="shared" si="10"/>
        <v>3</v>
      </c>
      <c r="U37" s="15" t="str">
        <f t="shared" si="11"/>
        <v/>
      </c>
      <c r="V37" s="15" t="str">
        <f t="shared" si="12"/>
        <v/>
      </c>
      <c r="W37" s="15" t="str">
        <f t="shared" si="13"/>
        <v/>
      </c>
      <c r="X37" s="15" t="str">
        <f t="shared" si="14"/>
        <v/>
      </c>
      <c r="Y37" s="15" t="str">
        <f t="shared" si="15"/>
        <v/>
      </c>
    </row>
    <row r="38" spans="2:25" ht="12">
      <c r="B38" s="15" t="s">
        <v>106</v>
      </c>
      <c r="C38" s="15" t="s">
        <v>42</v>
      </c>
      <c r="D38" s="15" t="str">
        <f t="shared" si="8"/>
        <v>Decision</v>
      </c>
      <c r="E38" s="15" t="str">
        <f>IFERROR(VLOOKUP($B38,Data!$B$9:$O$153,MATCH(E$2,Data!$B$9:$O$9,0),0),"")</f>
        <v/>
      </c>
      <c r="F38" s="15" t="str">
        <f>IFERROR(VLOOKUP($B38,Data!$B$9:$O$153,MATCH(F$2,Data!$B$9:$O$9,0),0),"")</f>
        <v/>
      </c>
      <c r="G38" s="15" t="str">
        <f>IFERROR(VLOOKUP($B38,Data!$B$9:$O$153,MATCH(G$2,Data!$B$9:$O$9,0),0),"")</f>
        <v/>
      </c>
      <c r="H38" s="15" t="str">
        <f>IFERROR(VLOOKUP($B38,Data!$B$9:$O$153,MATCH(H$2,Data!$B$9:$O$9,0),0),"")</f>
        <v/>
      </c>
      <c r="I38" s="15" t="str">
        <f>IFERROR(VLOOKUP($B38,Data!$B$9:$O$153,MATCH(I$2,Data!$B$9:$O$9,0),0),"")</f>
        <v/>
      </c>
      <c r="J38" s="15" t="str">
        <f>IFERROR(VLOOKUP($B38,Data!$B$9:$O$153,MATCH(J$2,Data!$B$9:$O$9,0),0),"")</f>
        <v/>
      </c>
      <c r="K38" s="16">
        <v>40818</v>
      </c>
      <c r="L38" s="16">
        <v>40819</v>
      </c>
      <c r="M38" s="16">
        <v>40820</v>
      </c>
      <c r="N38" s="16">
        <v>40828</v>
      </c>
      <c r="O38" s="16">
        <v>40829</v>
      </c>
      <c r="P38" s="16">
        <v>40843</v>
      </c>
      <c r="Q38" s="15" t="s">
        <v>132</v>
      </c>
      <c r="R38" s="15" t="str">
        <f t="shared" si="9"/>
        <v>Thursday</v>
      </c>
      <c r="T38" s="15">
        <f t="shared" si="10"/>
        <v>1</v>
      </c>
      <c r="U38" s="15">
        <f t="shared" si="11"/>
        <v>1</v>
      </c>
      <c r="V38" s="15">
        <f t="shared" si="12"/>
        <v>8</v>
      </c>
      <c r="W38" s="15">
        <f t="shared" si="13"/>
        <v>1</v>
      </c>
      <c r="X38" s="15">
        <f t="shared" si="14"/>
        <v>14</v>
      </c>
      <c r="Y38" s="15">
        <f t="shared" si="15"/>
        <v>25</v>
      </c>
    </row>
    <row r="39" spans="2:25" ht="12">
      <c r="B39" s="15" t="s">
        <v>238</v>
      </c>
      <c r="C39" s="15" t="s">
        <v>42</v>
      </c>
      <c r="D39" s="15" t="str">
        <f t="shared" si="8"/>
        <v>Complete</v>
      </c>
      <c r="E39" s="15">
        <f>IFERROR(VLOOKUP($B39,Data!$B$9:$O$153,MATCH(E$2,Data!$B$9:$O$9,0),0),"")</f>
        <v>25</v>
      </c>
      <c r="F39" s="15" t="str">
        <f>IFERROR(VLOOKUP($B39,Data!$B$9:$O$153,MATCH(F$2,Data!$B$9:$O$9,0),0),"")</f>
        <v xml:space="preserve"> </v>
      </c>
      <c r="G39" s="15">
        <f>IFERROR(VLOOKUP($B39,Data!$B$9:$O$153,MATCH(G$2,Data!$B$9:$O$9,0),0),"")</f>
        <v>730</v>
      </c>
      <c r="H39" s="15">
        <f>IFERROR(VLOOKUP($B39,Data!$B$9:$O$153,MATCH(H$2,Data!$B$9:$O$9,0),0),"")</f>
        <v>0</v>
      </c>
      <c r="I39" s="15" t="str">
        <f>IFERROR(VLOOKUP($B39,Data!$B$9:$O$153,MATCH(I$2,Data!$B$9:$O$9,0),0),"")</f>
        <v>Accounting</v>
      </c>
      <c r="J39" s="15" t="str">
        <f>IFERROR(VLOOKUP($B39,Data!$B$9:$O$153,MATCH(J$2,Data!$B$9:$O$9,0),0),"")</f>
        <v>Entrepreneurship</v>
      </c>
      <c r="K39" s="16">
        <v>40818</v>
      </c>
      <c r="L39" s="16">
        <v>40819</v>
      </c>
      <c r="M39" s="16">
        <v>40821</v>
      </c>
      <c r="N39" s="16">
        <v>40832</v>
      </c>
      <c r="O39" s="16">
        <v>40834</v>
      </c>
      <c r="R39" s="15" t="str">
        <f t="shared" si="9"/>
        <v/>
      </c>
      <c r="T39" s="15">
        <f t="shared" si="10"/>
        <v>1</v>
      </c>
      <c r="U39" s="15">
        <f t="shared" si="11"/>
        <v>2</v>
      </c>
      <c r="V39" s="15">
        <f t="shared" si="12"/>
        <v>11</v>
      </c>
      <c r="W39" s="15">
        <f t="shared" si="13"/>
        <v>2</v>
      </c>
      <c r="X39" s="15" t="str">
        <f t="shared" si="14"/>
        <v/>
      </c>
      <c r="Y39" s="15" t="str">
        <f t="shared" si="15"/>
        <v/>
      </c>
    </row>
    <row r="40" spans="2:25" ht="12">
      <c r="B40" s="15" t="s">
        <v>312</v>
      </c>
      <c r="C40" s="15" t="s">
        <v>42</v>
      </c>
      <c r="D40" s="15" t="str">
        <f t="shared" si="8"/>
        <v>Review</v>
      </c>
      <c r="E40" s="15" t="str">
        <f>IFERROR(VLOOKUP($B40,Data!$B$9:$O$153,MATCH(E$2,Data!$B$9:$O$9,0),0),"")</f>
        <v/>
      </c>
      <c r="F40" s="15" t="str">
        <f>IFERROR(VLOOKUP($B40,Data!$B$9:$O$153,MATCH(F$2,Data!$B$9:$O$9,0),0),"")</f>
        <v/>
      </c>
      <c r="G40" s="15" t="str">
        <f>IFERROR(VLOOKUP($B40,Data!$B$9:$O$153,MATCH(G$2,Data!$B$9:$O$9,0),0),"")</f>
        <v/>
      </c>
      <c r="H40" s="15" t="str">
        <f>IFERROR(VLOOKUP($B40,Data!$B$9:$O$153,MATCH(H$2,Data!$B$9:$O$9,0),0),"")</f>
        <v/>
      </c>
      <c r="I40" s="15" t="str">
        <f>IFERROR(VLOOKUP($B40,Data!$B$9:$O$153,MATCH(I$2,Data!$B$9:$O$9,0),0),"")</f>
        <v/>
      </c>
      <c r="J40" s="15" t="str">
        <f>IFERROR(VLOOKUP($B40,Data!$B$9:$O$153,MATCH(J$2,Data!$B$9:$O$9,0),0),"")</f>
        <v/>
      </c>
      <c r="K40" s="16">
        <v>40818</v>
      </c>
      <c r="L40" s="16">
        <v>40820</v>
      </c>
      <c r="R40" s="15" t="str">
        <f t="shared" si="9"/>
        <v/>
      </c>
      <c r="T40" s="15">
        <f t="shared" si="10"/>
        <v>2</v>
      </c>
      <c r="U40" s="15" t="str">
        <f t="shared" si="11"/>
        <v/>
      </c>
      <c r="V40" s="15" t="str">
        <f t="shared" si="12"/>
        <v/>
      </c>
      <c r="W40" s="15" t="str">
        <f t="shared" si="13"/>
        <v/>
      </c>
      <c r="X40" s="15" t="str">
        <f t="shared" si="14"/>
        <v/>
      </c>
      <c r="Y40" s="15" t="str">
        <f t="shared" si="15"/>
        <v/>
      </c>
    </row>
    <row r="41" spans="2:25" ht="12">
      <c r="B41" s="15" t="s">
        <v>271</v>
      </c>
      <c r="C41" s="15" t="s">
        <v>42</v>
      </c>
      <c r="D41" s="15" t="str">
        <f t="shared" si="8"/>
        <v>Decision</v>
      </c>
      <c r="E41" s="15">
        <f>IFERROR(VLOOKUP($B41,Data!$B$9:$O$153,MATCH(E$2,Data!$B$9:$O$9,0),0),"")</f>
        <v>28</v>
      </c>
      <c r="F41" s="15">
        <f>IFERROR(VLOOKUP($B41,Data!$B$9:$O$153,MATCH(F$2,Data!$B$9:$O$9,0),0),"")</f>
        <v>3.14</v>
      </c>
      <c r="G41" s="15">
        <f>IFERROR(VLOOKUP($B41,Data!$B$9:$O$153,MATCH(G$2,Data!$B$9:$O$9,0),0),"")</f>
        <v>750</v>
      </c>
      <c r="H41" s="15">
        <f>IFERROR(VLOOKUP($B41,Data!$B$9:$O$153,MATCH(H$2,Data!$B$9:$O$9,0),0),"")</f>
        <v>6</v>
      </c>
      <c r="I41" s="15" t="str">
        <f>IFERROR(VLOOKUP($B41,Data!$B$9:$O$153,MATCH(I$2,Data!$B$9:$O$9,0),0),"")</f>
        <v>Law</v>
      </c>
      <c r="J41" s="15" t="str">
        <f>IFERROR(VLOOKUP($B41,Data!$B$9:$O$153,MATCH(J$2,Data!$B$9:$O$9,0),0),"")</f>
        <v>Finance</v>
      </c>
      <c r="K41" s="16">
        <v>40818</v>
      </c>
      <c r="L41" s="16">
        <v>40819</v>
      </c>
      <c r="P41" s="16">
        <v>40847</v>
      </c>
      <c r="Q41" s="15" t="s">
        <v>176</v>
      </c>
      <c r="R41" s="15" t="str">
        <f t="shared" si="9"/>
        <v>Monday</v>
      </c>
      <c r="T41" s="15">
        <f t="shared" si="10"/>
        <v>1</v>
      </c>
      <c r="U41" s="15" t="str">
        <f t="shared" si="11"/>
        <v/>
      </c>
      <c r="V41" s="15" t="str">
        <f t="shared" si="12"/>
        <v/>
      </c>
      <c r="W41" s="15" t="str">
        <f t="shared" si="13"/>
        <v/>
      </c>
      <c r="X41" s="15" t="str">
        <f t="shared" si="14"/>
        <v/>
      </c>
      <c r="Y41" s="15">
        <f t="shared" si="15"/>
        <v>29</v>
      </c>
    </row>
    <row r="42" spans="2:25" ht="12">
      <c r="B42" s="15" t="s">
        <v>203</v>
      </c>
      <c r="C42" s="15" t="s">
        <v>42</v>
      </c>
      <c r="D42" s="15" t="str">
        <f t="shared" si="8"/>
        <v>Decision</v>
      </c>
      <c r="E42" s="15" t="str">
        <f>IFERROR(VLOOKUP($B42,Data!$B$9:$O$153,MATCH(E$2,Data!$B$9:$O$9,0),0),"")</f>
        <v/>
      </c>
      <c r="F42" s="15" t="str">
        <f>IFERROR(VLOOKUP($B42,Data!$B$9:$O$153,MATCH(F$2,Data!$B$9:$O$9,0),0),"")</f>
        <v/>
      </c>
      <c r="G42" s="15" t="str">
        <f>IFERROR(VLOOKUP($B42,Data!$B$9:$O$153,MATCH(G$2,Data!$B$9:$O$9,0),0),"")</f>
        <v/>
      </c>
      <c r="H42" s="15" t="str">
        <f>IFERROR(VLOOKUP($B42,Data!$B$9:$O$153,MATCH(H$2,Data!$B$9:$O$9,0),0),"")</f>
        <v/>
      </c>
      <c r="I42" s="15" t="str">
        <f>IFERROR(VLOOKUP($B42,Data!$B$9:$O$153,MATCH(I$2,Data!$B$9:$O$9,0),0),"")</f>
        <v/>
      </c>
      <c r="J42" s="15" t="str">
        <f>IFERROR(VLOOKUP($B42,Data!$B$9:$O$153,MATCH(J$2,Data!$B$9:$O$9,0),0),"")</f>
        <v/>
      </c>
      <c r="K42" s="16">
        <v>40818</v>
      </c>
      <c r="L42" s="16">
        <v>40819</v>
      </c>
      <c r="M42" s="16">
        <v>40821</v>
      </c>
      <c r="N42" s="16">
        <v>40829</v>
      </c>
      <c r="O42" s="16">
        <v>40833</v>
      </c>
      <c r="P42" s="16">
        <v>40841</v>
      </c>
      <c r="Q42" s="15" t="s">
        <v>132</v>
      </c>
      <c r="R42" s="15" t="str">
        <f t="shared" si="9"/>
        <v>Tuesday</v>
      </c>
      <c r="T42" s="15">
        <f t="shared" si="10"/>
        <v>1</v>
      </c>
      <c r="U42" s="15">
        <f t="shared" si="11"/>
        <v>2</v>
      </c>
      <c r="V42" s="15">
        <f t="shared" si="12"/>
        <v>8</v>
      </c>
      <c r="W42" s="15">
        <f t="shared" si="13"/>
        <v>4</v>
      </c>
      <c r="X42" s="15">
        <f t="shared" si="14"/>
        <v>8</v>
      </c>
      <c r="Y42" s="15">
        <f t="shared" si="15"/>
        <v>23</v>
      </c>
    </row>
    <row r="43" spans="2:25" ht="12">
      <c r="B43" s="15" t="s">
        <v>210</v>
      </c>
      <c r="C43" s="15" t="s">
        <v>42</v>
      </c>
      <c r="D43" s="15" t="str">
        <f t="shared" si="8"/>
        <v>Interviewed</v>
      </c>
      <c r="E43" s="15" t="str">
        <f>IFERROR(VLOOKUP($B43,Data!$B$9:$O$153,MATCH(E$2,Data!$B$9:$O$9,0),0),"")</f>
        <v/>
      </c>
      <c r="F43" s="15" t="str">
        <f>IFERROR(VLOOKUP($B43,Data!$B$9:$O$153,MATCH(F$2,Data!$B$9:$O$9,0),0),"")</f>
        <v/>
      </c>
      <c r="G43" s="15" t="str">
        <f>IFERROR(VLOOKUP($B43,Data!$B$9:$O$153,MATCH(G$2,Data!$B$9:$O$9,0),0),"")</f>
        <v/>
      </c>
      <c r="H43" s="15" t="str">
        <f>IFERROR(VLOOKUP($B43,Data!$B$9:$O$153,MATCH(H$2,Data!$B$9:$O$9,0),0),"")</f>
        <v/>
      </c>
      <c r="I43" s="15" t="str">
        <f>IFERROR(VLOOKUP($B43,Data!$B$9:$O$153,MATCH(I$2,Data!$B$9:$O$9,0),0),"")</f>
        <v/>
      </c>
      <c r="J43" s="15" t="str">
        <f>IFERROR(VLOOKUP($B43,Data!$B$9:$O$153,MATCH(J$2,Data!$B$9:$O$9,0),0),"")</f>
        <v/>
      </c>
      <c r="K43" s="16">
        <v>40819</v>
      </c>
      <c r="L43" s="16">
        <v>40821</v>
      </c>
      <c r="M43" s="16">
        <v>40823</v>
      </c>
      <c r="N43" s="16">
        <v>40835</v>
      </c>
      <c r="R43" s="15" t="str">
        <f t="shared" si="9"/>
        <v/>
      </c>
      <c r="T43" s="15">
        <f t="shared" si="10"/>
        <v>2</v>
      </c>
      <c r="U43" s="15">
        <f t="shared" si="11"/>
        <v>2</v>
      </c>
      <c r="V43" s="15">
        <f t="shared" si="12"/>
        <v>12</v>
      </c>
      <c r="W43" s="15" t="str">
        <f t="shared" si="13"/>
        <v/>
      </c>
      <c r="X43" s="15" t="str">
        <f t="shared" si="14"/>
        <v/>
      </c>
      <c r="Y43" s="15" t="str">
        <f t="shared" si="15"/>
        <v/>
      </c>
    </row>
    <row r="44" spans="2:25" ht="12">
      <c r="B44" s="15" t="s">
        <v>142</v>
      </c>
      <c r="C44" s="15" t="s">
        <v>42</v>
      </c>
      <c r="D44" s="15" t="str">
        <f t="shared" si="8"/>
        <v>Invite</v>
      </c>
      <c r="E44" s="15" t="str">
        <f>IFERROR(VLOOKUP($B44,Data!$B$9:$O$153,MATCH(E$2,Data!$B$9:$O$9,0),0),"")</f>
        <v/>
      </c>
      <c r="F44" s="15" t="str">
        <f>IFERROR(VLOOKUP($B44,Data!$B$9:$O$153,MATCH(F$2,Data!$B$9:$O$9,0),0),"")</f>
        <v/>
      </c>
      <c r="G44" s="15" t="str">
        <f>IFERROR(VLOOKUP($B44,Data!$B$9:$O$153,MATCH(G$2,Data!$B$9:$O$9,0),0),"")</f>
        <v/>
      </c>
      <c r="H44" s="15" t="str">
        <f>IFERROR(VLOOKUP($B44,Data!$B$9:$O$153,MATCH(H$2,Data!$B$9:$O$9,0),0),"")</f>
        <v/>
      </c>
      <c r="I44" s="15" t="str">
        <f>IFERROR(VLOOKUP($B44,Data!$B$9:$O$153,MATCH(I$2,Data!$B$9:$O$9,0),0),"")</f>
        <v/>
      </c>
      <c r="J44" s="15" t="str">
        <f>IFERROR(VLOOKUP($B44,Data!$B$9:$O$153,MATCH(J$2,Data!$B$9:$O$9,0),0),"")</f>
        <v/>
      </c>
      <c r="K44" s="16">
        <v>40819</v>
      </c>
      <c r="L44" s="16">
        <v>40821</v>
      </c>
      <c r="M44" s="16">
        <v>40842</v>
      </c>
      <c r="R44" s="15" t="str">
        <f t="shared" si="9"/>
        <v/>
      </c>
      <c r="T44" s="15">
        <f t="shared" si="10"/>
        <v>2</v>
      </c>
      <c r="U44" s="15">
        <f t="shared" si="11"/>
        <v>21</v>
      </c>
      <c r="V44" s="15" t="str">
        <f t="shared" si="12"/>
        <v/>
      </c>
      <c r="W44" s="15" t="str">
        <f t="shared" si="13"/>
        <v/>
      </c>
      <c r="X44" s="15" t="str">
        <f t="shared" si="14"/>
        <v/>
      </c>
      <c r="Y44" s="15" t="str">
        <f t="shared" si="15"/>
        <v/>
      </c>
    </row>
    <row r="45" spans="2:25" ht="12">
      <c r="B45" s="15" t="s">
        <v>309</v>
      </c>
      <c r="C45" s="15" t="s">
        <v>42</v>
      </c>
      <c r="D45" s="15" t="str">
        <f t="shared" si="8"/>
        <v>Decision</v>
      </c>
      <c r="E45" s="15" t="str">
        <f>IFERROR(VLOOKUP($B45,Data!$B$9:$O$153,MATCH(E$2,Data!$B$9:$O$9,0),0),"")</f>
        <v/>
      </c>
      <c r="F45" s="15" t="str">
        <f>IFERROR(VLOOKUP($B45,Data!$B$9:$O$153,MATCH(F$2,Data!$B$9:$O$9,0),0),"")</f>
        <v/>
      </c>
      <c r="G45" s="15" t="str">
        <f>IFERROR(VLOOKUP($B45,Data!$B$9:$O$153,MATCH(G$2,Data!$B$9:$O$9,0),0),"")</f>
        <v/>
      </c>
      <c r="H45" s="15" t="str">
        <f>IFERROR(VLOOKUP($B45,Data!$B$9:$O$153,MATCH(H$2,Data!$B$9:$O$9,0),0),"")</f>
        <v/>
      </c>
      <c r="I45" s="15" t="str">
        <f>IFERROR(VLOOKUP($B45,Data!$B$9:$O$153,MATCH(I$2,Data!$B$9:$O$9,0),0),"")</f>
        <v/>
      </c>
      <c r="J45" s="15" t="str">
        <f>IFERROR(VLOOKUP($B45,Data!$B$9:$O$153,MATCH(J$2,Data!$B$9:$O$9,0),0),"")</f>
        <v/>
      </c>
      <c r="K45" s="16">
        <v>40819</v>
      </c>
      <c r="L45" s="16">
        <v>40822</v>
      </c>
      <c r="P45" s="16">
        <v>40847</v>
      </c>
      <c r="Q45" s="15" t="s">
        <v>176</v>
      </c>
      <c r="R45" s="15" t="str">
        <f t="shared" si="9"/>
        <v>Monday</v>
      </c>
      <c r="T45" s="15">
        <f t="shared" si="10"/>
        <v>3</v>
      </c>
      <c r="U45" s="15" t="str">
        <f t="shared" si="11"/>
        <v/>
      </c>
      <c r="V45" s="15" t="str">
        <f t="shared" si="12"/>
        <v/>
      </c>
      <c r="W45" s="15" t="str">
        <f t="shared" si="13"/>
        <v/>
      </c>
      <c r="X45" s="15" t="str">
        <f t="shared" si="14"/>
        <v/>
      </c>
      <c r="Y45" s="15">
        <f t="shared" si="15"/>
        <v>28</v>
      </c>
    </row>
    <row r="46" spans="2:25" ht="12">
      <c r="B46" s="15" t="s">
        <v>96</v>
      </c>
      <c r="C46" s="15" t="s">
        <v>42</v>
      </c>
      <c r="D46" s="15" t="str">
        <f t="shared" si="8"/>
        <v>Invite</v>
      </c>
      <c r="E46" s="15" t="str">
        <f>IFERROR(VLOOKUP($B46,Data!$B$9:$O$153,MATCH(E$2,Data!$B$9:$O$9,0),0),"")</f>
        <v/>
      </c>
      <c r="F46" s="15" t="str">
        <f>IFERROR(VLOOKUP($B46,Data!$B$9:$O$153,MATCH(F$2,Data!$B$9:$O$9,0),0),"")</f>
        <v/>
      </c>
      <c r="G46" s="15" t="str">
        <f>IFERROR(VLOOKUP($B46,Data!$B$9:$O$153,MATCH(G$2,Data!$B$9:$O$9,0),0),"")</f>
        <v/>
      </c>
      <c r="H46" s="15" t="str">
        <f>IFERROR(VLOOKUP($B46,Data!$B$9:$O$153,MATCH(H$2,Data!$B$9:$O$9,0),0),"")</f>
        <v/>
      </c>
      <c r="I46" s="15" t="str">
        <f>IFERROR(VLOOKUP($B46,Data!$B$9:$O$153,MATCH(I$2,Data!$B$9:$O$9,0),0),"")</f>
        <v/>
      </c>
      <c r="J46" s="15" t="str">
        <f>IFERROR(VLOOKUP($B46,Data!$B$9:$O$153,MATCH(J$2,Data!$B$9:$O$9,0),0),"")</f>
        <v/>
      </c>
      <c r="K46" s="16">
        <v>40819</v>
      </c>
      <c r="M46" s="16">
        <v>40844</v>
      </c>
      <c r="R46" s="15" t="str">
        <f t="shared" si="9"/>
        <v/>
      </c>
      <c r="T46" s="15" t="str">
        <f t="shared" si="10"/>
        <v/>
      </c>
      <c r="U46" s="15" t="str">
        <f t="shared" si="11"/>
        <v/>
      </c>
      <c r="V46" s="15" t="str">
        <f t="shared" si="12"/>
        <v/>
      </c>
      <c r="W46" s="15" t="str">
        <f t="shared" si="13"/>
        <v/>
      </c>
      <c r="X46" s="15" t="str">
        <f t="shared" si="14"/>
        <v/>
      </c>
      <c r="Y46" s="15" t="str">
        <f t="shared" si="15"/>
        <v/>
      </c>
    </row>
    <row r="47" spans="2:25" ht="12">
      <c r="B47" s="15" t="s">
        <v>182</v>
      </c>
      <c r="C47" s="15" t="s">
        <v>42</v>
      </c>
      <c r="D47" s="15" t="str">
        <f t="shared" si="8"/>
        <v>Review</v>
      </c>
      <c r="E47" s="15" t="str">
        <f>IFERROR(VLOOKUP($B47,Data!$B$9:$O$153,MATCH(E$2,Data!$B$9:$O$9,0),0),"")</f>
        <v/>
      </c>
      <c r="F47" s="15" t="str">
        <f>IFERROR(VLOOKUP($B47,Data!$B$9:$O$153,MATCH(F$2,Data!$B$9:$O$9,0),0),"")</f>
        <v/>
      </c>
      <c r="G47" s="15" t="str">
        <f>IFERROR(VLOOKUP($B47,Data!$B$9:$O$153,MATCH(G$2,Data!$B$9:$O$9,0),0),"")</f>
        <v/>
      </c>
      <c r="H47" s="15" t="str">
        <f>IFERROR(VLOOKUP($B47,Data!$B$9:$O$153,MATCH(H$2,Data!$B$9:$O$9,0),0),"")</f>
        <v/>
      </c>
      <c r="I47" s="15" t="str">
        <f>IFERROR(VLOOKUP($B47,Data!$B$9:$O$153,MATCH(I$2,Data!$B$9:$O$9,0),0),"")</f>
        <v/>
      </c>
      <c r="J47" s="15" t="str">
        <f>IFERROR(VLOOKUP($B47,Data!$B$9:$O$153,MATCH(J$2,Data!$B$9:$O$9,0),0),"")</f>
        <v/>
      </c>
      <c r="K47" s="16">
        <v>40820</v>
      </c>
      <c r="L47" s="16">
        <v>40823</v>
      </c>
      <c r="R47" s="15" t="str">
        <f t="shared" si="9"/>
        <v/>
      </c>
      <c r="S47" s="15" t="s">
        <v>59</v>
      </c>
      <c r="T47" s="15">
        <f t="shared" si="10"/>
        <v>3</v>
      </c>
      <c r="U47" s="15" t="str">
        <f t="shared" si="11"/>
        <v/>
      </c>
      <c r="V47" s="15" t="str">
        <f t="shared" si="12"/>
        <v/>
      </c>
      <c r="W47" s="15" t="str">
        <f t="shared" si="13"/>
        <v/>
      </c>
      <c r="X47" s="15" t="str">
        <f t="shared" si="14"/>
        <v/>
      </c>
      <c r="Y47" s="15" t="str">
        <f t="shared" si="15"/>
        <v/>
      </c>
    </row>
    <row r="48" spans="2:25" ht="12">
      <c r="B48" s="15" t="s">
        <v>200</v>
      </c>
      <c r="C48" s="15" t="s">
        <v>42</v>
      </c>
      <c r="D48" s="15" t="str">
        <f t="shared" si="8"/>
        <v>Review</v>
      </c>
      <c r="E48" s="15" t="str">
        <f>IFERROR(VLOOKUP($B48,Data!$B$9:$O$153,MATCH(E$2,Data!$B$9:$O$9,0),0),"")</f>
        <v/>
      </c>
      <c r="F48" s="15" t="str">
        <f>IFERROR(VLOOKUP($B48,Data!$B$9:$O$153,MATCH(F$2,Data!$B$9:$O$9,0),0),"")</f>
        <v/>
      </c>
      <c r="G48" s="15" t="str">
        <f>IFERROR(VLOOKUP($B48,Data!$B$9:$O$153,MATCH(G$2,Data!$B$9:$O$9,0),0),"")</f>
        <v/>
      </c>
      <c r="H48" s="15" t="str">
        <f>IFERROR(VLOOKUP($B48,Data!$B$9:$O$153,MATCH(H$2,Data!$B$9:$O$9,0),0),"")</f>
        <v/>
      </c>
      <c r="I48" s="15" t="str">
        <f>IFERROR(VLOOKUP($B48,Data!$B$9:$O$153,MATCH(I$2,Data!$B$9:$O$9,0),0),"")</f>
        <v/>
      </c>
      <c r="J48" s="15" t="str">
        <f>IFERROR(VLOOKUP($B48,Data!$B$9:$O$153,MATCH(J$2,Data!$B$9:$O$9,0),0),"")</f>
        <v/>
      </c>
      <c r="K48" s="16">
        <v>40820</v>
      </c>
      <c r="L48" s="16">
        <v>40823</v>
      </c>
      <c r="R48" s="15" t="str">
        <f t="shared" si="9"/>
        <v/>
      </c>
      <c r="T48" s="15">
        <f t="shared" si="10"/>
        <v>3</v>
      </c>
      <c r="U48" s="15" t="str">
        <f t="shared" si="11"/>
        <v/>
      </c>
      <c r="V48" s="15" t="str">
        <f t="shared" si="12"/>
        <v/>
      </c>
      <c r="W48" s="15" t="str">
        <f t="shared" si="13"/>
        <v/>
      </c>
      <c r="X48" s="15" t="str">
        <f t="shared" si="14"/>
        <v/>
      </c>
      <c r="Y48" s="15" t="str">
        <f t="shared" si="15"/>
        <v/>
      </c>
    </row>
    <row r="49" spans="2:25" ht="12">
      <c r="B49" s="15" t="s">
        <v>186</v>
      </c>
      <c r="C49" s="15" t="s">
        <v>42</v>
      </c>
      <c r="D49" s="15" t="str">
        <f t="shared" si="8"/>
        <v>Review</v>
      </c>
      <c r="E49" s="15" t="str">
        <f>IFERROR(VLOOKUP($B49,Data!$B$9:$O$153,MATCH(E$2,Data!$B$9:$O$9,0),0),"")</f>
        <v/>
      </c>
      <c r="F49" s="15" t="str">
        <f>IFERROR(VLOOKUP($B49,Data!$B$9:$O$153,MATCH(F$2,Data!$B$9:$O$9,0),0),"")</f>
        <v/>
      </c>
      <c r="G49" s="15" t="str">
        <f>IFERROR(VLOOKUP($B49,Data!$B$9:$O$153,MATCH(G$2,Data!$B$9:$O$9,0),0),"")</f>
        <v/>
      </c>
      <c r="H49" s="15" t="str">
        <f>IFERROR(VLOOKUP($B49,Data!$B$9:$O$153,MATCH(H$2,Data!$B$9:$O$9,0),0),"")</f>
        <v/>
      </c>
      <c r="I49" s="15" t="str">
        <f>IFERROR(VLOOKUP($B49,Data!$B$9:$O$153,MATCH(I$2,Data!$B$9:$O$9,0),0),"")</f>
        <v/>
      </c>
      <c r="J49" s="15" t="str">
        <f>IFERROR(VLOOKUP($B49,Data!$B$9:$O$153,MATCH(J$2,Data!$B$9:$O$9,0),0),"")</f>
        <v/>
      </c>
      <c r="K49" s="16">
        <v>40820</v>
      </c>
      <c r="L49" s="16">
        <v>40821</v>
      </c>
      <c r="R49" s="15" t="str">
        <f t="shared" si="9"/>
        <v/>
      </c>
      <c r="T49" s="15">
        <f t="shared" si="10"/>
        <v>1</v>
      </c>
      <c r="U49" s="15" t="str">
        <f t="shared" si="11"/>
        <v/>
      </c>
      <c r="V49" s="15" t="str">
        <f t="shared" si="12"/>
        <v/>
      </c>
      <c r="W49" s="15" t="str">
        <f t="shared" si="13"/>
        <v/>
      </c>
      <c r="X49" s="15" t="str">
        <f t="shared" si="14"/>
        <v/>
      </c>
      <c r="Y49" s="15" t="str">
        <f t="shared" si="15"/>
        <v/>
      </c>
    </row>
    <row r="50" spans="2:25" ht="12">
      <c r="B50" s="15" t="s">
        <v>281</v>
      </c>
      <c r="C50" s="15" t="s">
        <v>42</v>
      </c>
      <c r="D50" s="15" t="str">
        <f t="shared" si="8"/>
        <v>Review</v>
      </c>
      <c r="E50" s="15" t="str">
        <f>IFERROR(VLOOKUP($B50,Data!$B$9:$O$153,MATCH(E$2,Data!$B$9:$O$9,0),0),"")</f>
        <v/>
      </c>
      <c r="F50" s="15" t="str">
        <f>IFERROR(VLOOKUP($B50,Data!$B$9:$O$153,MATCH(F$2,Data!$B$9:$O$9,0),0),"")</f>
        <v/>
      </c>
      <c r="G50" s="15" t="str">
        <f>IFERROR(VLOOKUP($B50,Data!$B$9:$O$153,MATCH(G$2,Data!$B$9:$O$9,0),0),"")</f>
        <v/>
      </c>
      <c r="H50" s="15" t="str">
        <f>IFERROR(VLOOKUP($B50,Data!$B$9:$O$153,MATCH(H$2,Data!$B$9:$O$9,0),0),"")</f>
        <v/>
      </c>
      <c r="I50" s="15" t="str">
        <f>IFERROR(VLOOKUP($B50,Data!$B$9:$O$153,MATCH(I$2,Data!$B$9:$O$9,0),0),"")</f>
        <v/>
      </c>
      <c r="J50" s="15" t="str">
        <f>IFERROR(VLOOKUP($B50,Data!$B$9:$O$153,MATCH(J$2,Data!$B$9:$O$9,0),0),"")</f>
        <v/>
      </c>
      <c r="K50" s="16">
        <v>40820</v>
      </c>
      <c r="L50" s="16">
        <v>40821</v>
      </c>
      <c r="R50" s="15" t="str">
        <f t="shared" si="9"/>
        <v/>
      </c>
      <c r="T50" s="15">
        <f t="shared" si="10"/>
        <v>1</v>
      </c>
      <c r="U50" s="15" t="str">
        <f t="shared" si="11"/>
        <v/>
      </c>
      <c r="V50" s="15" t="str">
        <f t="shared" si="12"/>
        <v/>
      </c>
      <c r="W50" s="15" t="str">
        <f t="shared" si="13"/>
        <v/>
      </c>
      <c r="X50" s="15" t="str">
        <f t="shared" si="14"/>
        <v/>
      </c>
      <c r="Y50" s="15" t="str">
        <f t="shared" si="15"/>
        <v/>
      </c>
    </row>
    <row r="51" spans="2:25" ht="12">
      <c r="B51" s="15" t="s">
        <v>282</v>
      </c>
      <c r="C51" s="15" t="s">
        <v>42</v>
      </c>
      <c r="D51" s="15" t="str">
        <f t="shared" si="8"/>
        <v>Review</v>
      </c>
      <c r="E51" s="15">
        <f>IFERROR(VLOOKUP($B51,Data!$B$9:$O$153,MATCH(E$2,Data!$B$9:$O$9,0),0),"")</f>
        <v>28</v>
      </c>
      <c r="F51" s="15">
        <f>IFERROR(VLOOKUP($B51,Data!$B$9:$O$153,MATCH(F$2,Data!$B$9:$O$9,0),0),"")</f>
        <v>3.4</v>
      </c>
      <c r="G51" s="15">
        <f>IFERROR(VLOOKUP($B51,Data!$B$9:$O$153,MATCH(G$2,Data!$B$9:$O$9,0),0),"")</f>
        <v>750</v>
      </c>
      <c r="H51" s="15">
        <f>IFERROR(VLOOKUP($B51,Data!$B$9:$O$153,MATCH(H$2,Data!$B$9:$O$9,0),0),"")</f>
        <v>4</v>
      </c>
      <c r="I51" s="15" t="str">
        <f>IFERROR(VLOOKUP($B51,Data!$B$9:$O$153,MATCH(I$2,Data!$B$9:$O$9,0),0),"")</f>
        <v>Other</v>
      </c>
      <c r="J51" s="15" t="str">
        <f>IFERROR(VLOOKUP($B51,Data!$B$9:$O$153,MATCH(J$2,Data!$B$9:$O$9,0),0),"")</f>
        <v>Strategy</v>
      </c>
      <c r="K51" s="16">
        <v>40821</v>
      </c>
      <c r="L51" s="16">
        <v>40829</v>
      </c>
      <c r="R51" s="15" t="str">
        <f t="shared" si="9"/>
        <v/>
      </c>
      <c r="T51" s="15">
        <f t="shared" si="10"/>
        <v>8</v>
      </c>
      <c r="U51" s="15" t="str">
        <f t="shared" si="11"/>
        <v/>
      </c>
      <c r="V51" s="15" t="str">
        <f t="shared" si="12"/>
        <v/>
      </c>
      <c r="W51" s="15" t="str">
        <f t="shared" si="13"/>
        <v/>
      </c>
      <c r="X51" s="15" t="str">
        <f t="shared" si="14"/>
        <v/>
      </c>
      <c r="Y51" s="15" t="str">
        <f t="shared" si="15"/>
        <v/>
      </c>
    </row>
    <row r="52" spans="2:25" ht="12">
      <c r="B52" s="15" t="s">
        <v>311</v>
      </c>
      <c r="C52" s="15" t="s">
        <v>42</v>
      </c>
      <c r="D52" s="15" t="str">
        <f t="shared" si="8"/>
        <v>Complete</v>
      </c>
      <c r="E52" s="15">
        <f>IFERROR(VLOOKUP($B52,Data!$B$9:$O$153,MATCH(E$2,Data!$B$9:$O$9,0),0),"")</f>
        <v>26</v>
      </c>
      <c r="F52" s="15">
        <f>IFERROR(VLOOKUP($B52,Data!$B$9:$O$153,MATCH(F$2,Data!$B$9:$O$9,0),0),"")</f>
        <v>3.1</v>
      </c>
      <c r="G52" s="15">
        <f>IFERROR(VLOOKUP($B52,Data!$B$9:$O$153,MATCH(G$2,Data!$B$9:$O$9,0),0),"")</f>
        <v>680</v>
      </c>
      <c r="H52" s="15">
        <f>IFERROR(VLOOKUP($B52,Data!$B$9:$O$153,MATCH(H$2,Data!$B$9:$O$9,0),0),"")</f>
        <v>4</v>
      </c>
      <c r="I52" s="15" t="str">
        <f>IFERROR(VLOOKUP($B52,Data!$B$9:$O$153,MATCH(I$2,Data!$B$9:$O$9,0),0),"")</f>
        <v>Investment Banking</v>
      </c>
      <c r="J52" s="15" t="str">
        <f>IFERROR(VLOOKUP($B52,Data!$B$9:$O$153,MATCH(J$2,Data!$B$9:$O$9,0),0),"")</f>
        <v>Finance</v>
      </c>
      <c r="K52" s="16">
        <v>40821</v>
      </c>
      <c r="L52" s="16">
        <v>40823</v>
      </c>
      <c r="M52" s="16">
        <v>40829</v>
      </c>
      <c r="N52" s="16">
        <v>40837</v>
      </c>
      <c r="O52" s="16">
        <v>40840</v>
      </c>
      <c r="R52" s="15" t="str">
        <f t="shared" si="9"/>
        <v/>
      </c>
      <c r="T52" s="15">
        <f t="shared" si="10"/>
        <v>2</v>
      </c>
      <c r="U52" s="15">
        <f t="shared" si="11"/>
        <v>6</v>
      </c>
      <c r="V52" s="15">
        <f t="shared" si="12"/>
        <v>8</v>
      </c>
      <c r="W52" s="15">
        <f t="shared" si="13"/>
        <v>3</v>
      </c>
      <c r="X52" s="15" t="str">
        <f t="shared" si="14"/>
        <v/>
      </c>
      <c r="Y52" s="15" t="str">
        <f t="shared" si="15"/>
        <v/>
      </c>
    </row>
    <row r="53" spans="2:25" ht="12">
      <c r="B53" s="15" t="s">
        <v>177</v>
      </c>
      <c r="C53" s="15" t="s">
        <v>42</v>
      </c>
      <c r="D53" s="15" t="str">
        <f t="shared" si="8"/>
        <v>Interviewed</v>
      </c>
      <c r="E53" s="15" t="str">
        <f>IFERROR(VLOOKUP($B53,Data!$B$9:$O$153,MATCH(E$2,Data!$B$9:$O$9,0),0),"")</f>
        <v/>
      </c>
      <c r="F53" s="15" t="str">
        <f>IFERROR(VLOOKUP($B53,Data!$B$9:$O$153,MATCH(F$2,Data!$B$9:$O$9,0),0),"")</f>
        <v/>
      </c>
      <c r="G53" s="15" t="str">
        <f>IFERROR(VLOOKUP($B53,Data!$B$9:$O$153,MATCH(G$2,Data!$B$9:$O$9,0),0),"")</f>
        <v/>
      </c>
      <c r="H53" s="15" t="str">
        <f>IFERROR(VLOOKUP($B53,Data!$B$9:$O$153,MATCH(H$2,Data!$B$9:$O$9,0),0),"")</f>
        <v/>
      </c>
      <c r="I53" s="15" t="str">
        <f>IFERROR(VLOOKUP($B53,Data!$B$9:$O$153,MATCH(I$2,Data!$B$9:$O$9,0),0),"")</f>
        <v/>
      </c>
      <c r="J53" s="15" t="str">
        <f>IFERROR(VLOOKUP($B53,Data!$B$9:$O$153,MATCH(J$2,Data!$B$9:$O$9,0),0),"")</f>
        <v/>
      </c>
      <c r="K53" s="16">
        <v>40821</v>
      </c>
      <c r="L53" s="16">
        <v>40826</v>
      </c>
      <c r="M53" s="16">
        <v>40829</v>
      </c>
      <c r="N53" s="16">
        <v>40847</v>
      </c>
      <c r="R53" s="15" t="str">
        <f t="shared" si="9"/>
        <v/>
      </c>
      <c r="T53" s="15">
        <f t="shared" si="10"/>
        <v>5</v>
      </c>
      <c r="U53" s="15">
        <f t="shared" si="11"/>
        <v>3</v>
      </c>
      <c r="V53" s="15">
        <f t="shared" si="12"/>
        <v>18</v>
      </c>
      <c r="W53" s="15" t="str">
        <f t="shared" si="13"/>
        <v/>
      </c>
      <c r="X53" s="15" t="str">
        <f t="shared" si="14"/>
        <v/>
      </c>
      <c r="Y53" s="15" t="str">
        <f t="shared" si="15"/>
        <v/>
      </c>
    </row>
    <row r="54" spans="2:25" ht="12">
      <c r="B54" s="15" t="s">
        <v>76</v>
      </c>
      <c r="C54" s="15" t="s">
        <v>42</v>
      </c>
      <c r="D54" s="15" t="str">
        <f t="shared" si="8"/>
        <v>Review</v>
      </c>
      <c r="E54" s="15" t="str">
        <f>IFERROR(VLOOKUP($B54,Data!$B$9:$O$153,MATCH(E$2,Data!$B$9:$O$9,0),0),"")</f>
        <v/>
      </c>
      <c r="F54" s="15" t="str">
        <f>IFERROR(VLOOKUP($B54,Data!$B$9:$O$153,MATCH(F$2,Data!$B$9:$O$9,0),0),"")</f>
        <v/>
      </c>
      <c r="G54" s="15" t="str">
        <f>IFERROR(VLOOKUP($B54,Data!$B$9:$O$153,MATCH(G$2,Data!$B$9:$O$9,0),0),"")</f>
        <v/>
      </c>
      <c r="H54" s="15" t="str">
        <f>IFERROR(VLOOKUP($B54,Data!$B$9:$O$153,MATCH(H$2,Data!$B$9:$O$9,0),0),"")</f>
        <v/>
      </c>
      <c r="I54" s="15" t="str">
        <f>IFERROR(VLOOKUP($B54,Data!$B$9:$O$153,MATCH(I$2,Data!$B$9:$O$9,0),0),"")</f>
        <v/>
      </c>
      <c r="J54" s="15" t="str">
        <f>IFERROR(VLOOKUP($B54,Data!$B$9:$O$153,MATCH(J$2,Data!$B$9:$O$9,0),0),"")</f>
        <v/>
      </c>
      <c r="K54" s="16">
        <v>40821</v>
      </c>
      <c r="L54" s="16">
        <v>40826</v>
      </c>
      <c r="R54" s="15" t="str">
        <f t="shared" si="9"/>
        <v/>
      </c>
      <c r="T54" s="15">
        <f t="shared" si="10"/>
        <v>5</v>
      </c>
      <c r="U54" s="15" t="str">
        <f t="shared" si="11"/>
        <v/>
      </c>
      <c r="V54" s="15" t="str">
        <f t="shared" si="12"/>
        <v/>
      </c>
      <c r="W54" s="15" t="str">
        <f t="shared" si="13"/>
        <v/>
      </c>
      <c r="X54" s="15" t="str">
        <f t="shared" si="14"/>
        <v/>
      </c>
      <c r="Y54" s="15" t="str">
        <f t="shared" si="15"/>
        <v/>
      </c>
    </row>
    <row r="55" spans="2:25" ht="12">
      <c r="B55" s="15" t="s">
        <v>75</v>
      </c>
      <c r="C55" s="15" t="s">
        <v>42</v>
      </c>
      <c r="D55" s="15" t="str">
        <f t="shared" si="8"/>
        <v>Review</v>
      </c>
      <c r="E55" s="15" t="str">
        <f>IFERROR(VLOOKUP($B55,Data!$B$9:$O$153,MATCH(E$2,Data!$B$9:$O$9,0),0),"")</f>
        <v/>
      </c>
      <c r="F55" s="15" t="str">
        <f>IFERROR(VLOOKUP($B55,Data!$B$9:$O$153,MATCH(F$2,Data!$B$9:$O$9,0),0),"")</f>
        <v/>
      </c>
      <c r="G55" s="15" t="str">
        <f>IFERROR(VLOOKUP($B55,Data!$B$9:$O$153,MATCH(G$2,Data!$B$9:$O$9,0),0),"")</f>
        <v/>
      </c>
      <c r="H55" s="15" t="str">
        <f>IFERROR(VLOOKUP($B55,Data!$B$9:$O$153,MATCH(H$2,Data!$B$9:$O$9,0),0),"")</f>
        <v/>
      </c>
      <c r="I55" s="15" t="str">
        <f>IFERROR(VLOOKUP($B55,Data!$B$9:$O$153,MATCH(I$2,Data!$B$9:$O$9,0),0),"")</f>
        <v/>
      </c>
      <c r="J55" s="15" t="str">
        <f>IFERROR(VLOOKUP($B55,Data!$B$9:$O$153,MATCH(J$2,Data!$B$9:$O$9,0),0),"")</f>
        <v/>
      </c>
      <c r="K55" s="16">
        <v>40821</v>
      </c>
      <c r="L55" s="16">
        <v>40828</v>
      </c>
      <c r="R55" s="15" t="str">
        <f t="shared" si="9"/>
        <v/>
      </c>
      <c r="T55" s="15">
        <f t="shared" si="10"/>
        <v>7</v>
      </c>
      <c r="U55" s="15" t="str">
        <f t="shared" si="11"/>
        <v/>
      </c>
      <c r="V55" s="15" t="str">
        <f t="shared" si="12"/>
        <v/>
      </c>
      <c r="W55" s="15" t="str">
        <f t="shared" si="13"/>
        <v/>
      </c>
      <c r="X55" s="15" t="str">
        <f t="shared" si="14"/>
        <v/>
      </c>
      <c r="Y55" s="15" t="str">
        <f t="shared" si="15"/>
        <v/>
      </c>
    </row>
    <row r="56" spans="2:25" ht="12">
      <c r="B56" s="15" t="s">
        <v>280</v>
      </c>
      <c r="C56" s="15" t="s">
        <v>42</v>
      </c>
      <c r="D56" s="15" t="str">
        <f t="shared" si="8"/>
        <v>Review</v>
      </c>
      <c r="E56" s="15">
        <f>IFERROR(VLOOKUP($B56,Data!$B$9:$O$153,MATCH(E$2,Data!$B$9:$O$9,0),0),"")</f>
        <v>29</v>
      </c>
      <c r="F56" s="15">
        <f>IFERROR(VLOOKUP($B56,Data!$B$9:$O$153,MATCH(F$2,Data!$B$9:$O$9,0),0),"")</f>
        <v>3</v>
      </c>
      <c r="G56" s="15">
        <f>IFERROR(VLOOKUP($B56,Data!$B$9:$O$153,MATCH(G$2,Data!$B$9:$O$9,0),0),"")</f>
        <v>720</v>
      </c>
      <c r="H56" s="15">
        <f>IFERROR(VLOOKUP($B56,Data!$B$9:$O$153,MATCH(H$2,Data!$B$9:$O$9,0),0),"")</f>
        <v>7</v>
      </c>
      <c r="I56" s="15" t="str">
        <f>IFERROR(VLOOKUP($B56,Data!$B$9:$O$153,MATCH(I$2,Data!$B$9:$O$9,0),0),"")</f>
        <v>Transportation</v>
      </c>
      <c r="J56" s="15">
        <f>IFERROR(VLOOKUP($B56,Data!$B$9:$O$153,MATCH(J$2,Data!$B$9:$O$9,0),0),"")</f>
        <v>0</v>
      </c>
      <c r="K56" s="16">
        <v>40821</v>
      </c>
      <c r="L56" s="16">
        <v>40828</v>
      </c>
      <c r="R56" s="15" t="str">
        <f t="shared" si="9"/>
        <v/>
      </c>
      <c r="T56" s="15">
        <f t="shared" si="10"/>
        <v>7</v>
      </c>
      <c r="U56" s="15" t="str">
        <f t="shared" si="11"/>
        <v/>
      </c>
      <c r="V56" s="15" t="str">
        <f t="shared" si="12"/>
        <v/>
      </c>
      <c r="W56" s="15" t="str">
        <f t="shared" si="13"/>
        <v/>
      </c>
      <c r="X56" s="15" t="str">
        <f t="shared" si="14"/>
        <v/>
      </c>
      <c r="Y56" s="15" t="str">
        <f t="shared" si="15"/>
        <v/>
      </c>
    </row>
    <row r="57" spans="2:25" ht="12">
      <c r="B57" s="15" t="s">
        <v>215</v>
      </c>
      <c r="C57" s="15" t="s">
        <v>42</v>
      </c>
      <c r="D57" s="15" t="str">
        <f t="shared" si="8"/>
        <v>Complete</v>
      </c>
      <c r="E57" s="15" t="str">
        <f>IFERROR(VLOOKUP($B57,Data!$B$9:$O$153,MATCH(E$2,Data!$B$9:$O$9,0),0),"")</f>
        <v/>
      </c>
      <c r="F57" s="15" t="str">
        <f>IFERROR(VLOOKUP($B57,Data!$B$9:$O$153,MATCH(F$2,Data!$B$9:$O$9,0),0),"")</f>
        <v/>
      </c>
      <c r="G57" s="15" t="str">
        <f>IFERROR(VLOOKUP($B57,Data!$B$9:$O$153,MATCH(G$2,Data!$B$9:$O$9,0),0),"")</f>
        <v/>
      </c>
      <c r="H57" s="15" t="str">
        <f>IFERROR(VLOOKUP($B57,Data!$B$9:$O$153,MATCH(H$2,Data!$B$9:$O$9,0),0),"")</f>
        <v/>
      </c>
      <c r="I57" s="15" t="str">
        <f>IFERROR(VLOOKUP($B57,Data!$B$9:$O$153,MATCH(I$2,Data!$B$9:$O$9,0),0),"")</f>
        <v/>
      </c>
      <c r="J57" s="15" t="str">
        <f>IFERROR(VLOOKUP($B57,Data!$B$9:$O$153,MATCH(J$2,Data!$B$9:$O$9,0),0),"")</f>
        <v/>
      </c>
      <c r="K57" s="16">
        <v>40821</v>
      </c>
      <c r="L57" s="16">
        <v>40828</v>
      </c>
      <c r="M57" s="16">
        <v>40833</v>
      </c>
      <c r="N57" s="16">
        <v>40842</v>
      </c>
      <c r="O57" s="16">
        <v>40843</v>
      </c>
      <c r="R57" s="15" t="str">
        <f t="shared" si="9"/>
        <v/>
      </c>
      <c r="T57" s="15">
        <f t="shared" si="10"/>
        <v>7</v>
      </c>
      <c r="U57" s="15">
        <f t="shared" si="11"/>
        <v>5</v>
      </c>
      <c r="V57" s="15">
        <f t="shared" si="12"/>
        <v>9</v>
      </c>
      <c r="W57" s="15">
        <f t="shared" si="13"/>
        <v>1</v>
      </c>
      <c r="X57" s="15" t="str">
        <f t="shared" si="14"/>
        <v/>
      </c>
      <c r="Y57" s="15" t="str">
        <f t="shared" si="15"/>
        <v/>
      </c>
    </row>
    <row r="58" spans="2:25" ht="12">
      <c r="B58" s="15" t="s">
        <v>289</v>
      </c>
      <c r="C58" s="15" t="s">
        <v>42</v>
      </c>
      <c r="D58" s="15" t="str">
        <f t="shared" si="8"/>
        <v>Invite</v>
      </c>
      <c r="E58" s="15" t="str">
        <f>IFERROR(VLOOKUP($B58,Data!$B$9:$O$153,MATCH(E$2,Data!$B$9:$O$9,0),0),"")</f>
        <v/>
      </c>
      <c r="F58" s="15" t="str">
        <f>IFERROR(VLOOKUP($B58,Data!$B$9:$O$153,MATCH(F$2,Data!$B$9:$O$9,0),0),"")</f>
        <v/>
      </c>
      <c r="G58" s="15" t="str">
        <f>IFERROR(VLOOKUP($B58,Data!$B$9:$O$153,MATCH(G$2,Data!$B$9:$O$9,0),0),"")</f>
        <v/>
      </c>
      <c r="H58" s="15" t="str">
        <f>IFERROR(VLOOKUP($B58,Data!$B$9:$O$153,MATCH(H$2,Data!$B$9:$O$9,0),0),"")</f>
        <v/>
      </c>
      <c r="I58" s="15" t="str">
        <f>IFERROR(VLOOKUP($B58,Data!$B$9:$O$153,MATCH(I$2,Data!$B$9:$O$9,0),0),"")</f>
        <v/>
      </c>
      <c r="J58" s="15" t="str">
        <f>IFERROR(VLOOKUP($B58,Data!$B$9:$O$153,MATCH(J$2,Data!$B$9:$O$9,0),0),"")</f>
        <v/>
      </c>
      <c r="K58" s="16">
        <v>40821</v>
      </c>
      <c r="L58" s="16">
        <v>40826</v>
      </c>
      <c r="M58" s="16">
        <v>40844</v>
      </c>
      <c r="R58" s="15" t="str">
        <f t="shared" si="9"/>
        <v/>
      </c>
      <c r="T58" s="15">
        <f t="shared" si="10"/>
        <v>5</v>
      </c>
      <c r="U58" s="15">
        <f t="shared" si="11"/>
        <v>18</v>
      </c>
      <c r="V58" s="15" t="str">
        <f t="shared" si="12"/>
        <v/>
      </c>
      <c r="W58" s="15" t="str">
        <f t="shared" si="13"/>
        <v/>
      </c>
      <c r="X58" s="15" t="str">
        <f t="shared" si="14"/>
        <v/>
      </c>
      <c r="Y58" s="15" t="str">
        <f t="shared" si="15"/>
        <v/>
      </c>
    </row>
    <row r="59" spans="2:25" ht="12">
      <c r="B59" s="15" t="s">
        <v>20</v>
      </c>
      <c r="C59" s="15" t="s">
        <v>42</v>
      </c>
      <c r="D59" s="15" t="str">
        <f t="shared" si="8"/>
        <v>Review</v>
      </c>
      <c r="E59" s="15" t="str">
        <f>IFERROR(VLOOKUP($B59,Data!$B$9:$O$153,MATCH(E$2,Data!$B$9:$O$9,0),0),"")</f>
        <v/>
      </c>
      <c r="F59" s="15" t="str">
        <f>IFERROR(VLOOKUP($B59,Data!$B$9:$O$153,MATCH(F$2,Data!$B$9:$O$9,0),0),"")</f>
        <v/>
      </c>
      <c r="G59" s="15" t="str">
        <f>IFERROR(VLOOKUP($B59,Data!$B$9:$O$153,MATCH(G$2,Data!$B$9:$O$9,0),0),"")</f>
        <v/>
      </c>
      <c r="H59" s="15" t="str">
        <f>IFERROR(VLOOKUP($B59,Data!$B$9:$O$153,MATCH(H$2,Data!$B$9:$O$9,0),0),"")</f>
        <v/>
      </c>
      <c r="I59" s="15" t="str">
        <f>IFERROR(VLOOKUP($B59,Data!$B$9:$O$153,MATCH(I$2,Data!$B$9:$O$9,0),0),"")</f>
        <v/>
      </c>
      <c r="J59" s="15" t="str">
        <f>IFERROR(VLOOKUP($B59,Data!$B$9:$O$153,MATCH(J$2,Data!$B$9:$O$9,0),0),"")</f>
        <v/>
      </c>
      <c r="K59" s="16">
        <v>40821</v>
      </c>
      <c r="L59" s="16">
        <v>40826</v>
      </c>
      <c r="R59" s="15" t="str">
        <f t="shared" si="9"/>
        <v/>
      </c>
      <c r="T59" s="15">
        <f t="shared" si="10"/>
        <v>5</v>
      </c>
      <c r="U59" s="15" t="str">
        <f t="shared" si="11"/>
        <v/>
      </c>
      <c r="V59" s="15" t="str">
        <f t="shared" si="12"/>
        <v/>
      </c>
      <c r="W59" s="15" t="str">
        <f t="shared" si="13"/>
        <v/>
      </c>
      <c r="X59" s="15" t="str">
        <f t="shared" si="14"/>
        <v/>
      </c>
      <c r="Y59" s="15" t="str">
        <f t="shared" si="15"/>
        <v/>
      </c>
    </row>
    <row r="60" spans="2:25" ht="12">
      <c r="B60" s="15" t="s">
        <v>98</v>
      </c>
      <c r="C60" s="15" t="s">
        <v>42</v>
      </c>
      <c r="D60" s="15" t="str">
        <f t="shared" si="8"/>
        <v>Invite</v>
      </c>
      <c r="E60" s="15" t="str">
        <f>IFERROR(VLOOKUP($B60,Data!$B$9:$O$153,MATCH(E$2,Data!$B$9:$O$9,0),0),"")</f>
        <v/>
      </c>
      <c r="F60" s="15" t="str">
        <f>IFERROR(VLOOKUP($B60,Data!$B$9:$O$153,MATCH(F$2,Data!$B$9:$O$9,0),0),"")</f>
        <v/>
      </c>
      <c r="G60" s="15" t="str">
        <f>IFERROR(VLOOKUP($B60,Data!$B$9:$O$153,MATCH(G$2,Data!$B$9:$O$9,0),0),"")</f>
        <v/>
      </c>
      <c r="H60" s="15" t="str">
        <f>IFERROR(VLOOKUP($B60,Data!$B$9:$O$153,MATCH(H$2,Data!$B$9:$O$9,0),0),"")</f>
        <v/>
      </c>
      <c r="I60" s="15" t="str">
        <f>IFERROR(VLOOKUP($B60,Data!$B$9:$O$153,MATCH(I$2,Data!$B$9:$O$9,0),0),"")</f>
        <v/>
      </c>
      <c r="J60" s="15" t="str">
        <f>IFERROR(VLOOKUP($B60,Data!$B$9:$O$153,MATCH(J$2,Data!$B$9:$O$9,0),0),"")</f>
        <v/>
      </c>
      <c r="K60" s="16">
        <v>40821</v>
      </c>
      <c r="M60" s="16">
        <v>40844</v>
      </c>
      <c r="R60" s="15" t="str">
        <f t="shared" si="9"/>
        <v/>
      </c>
      <c r="T60" s="15" t="str">
        <f t="shared" si="10"/>
        <v/>
      </c>
      <c r="U60" s="15" t="str">
        <f t="shared" si="11"/>
        <v/>
      </c>
      <c r="V60" s="15" t="str">
        <f t="shared" si="12"/>
        <v/>
      </c>
      <c r="W60" s="15" t="str">
        <f t="shared" si="13"/>
        <v/>
      </c>
      <c r="X60" s="15" t="str">
        <f t="shared" si="14"/>
        <v/>
      </c>
      <c r="Y60" s="15" t="str">
        <f t="shared" si="15"/>
        <v/>
      </c>
    </row>
    <row r="61" spans="2:25" ht="12">
      <c r="B61" s="15" t="s">
        <v>101</v>
      </c>
      <c r="C61" s="15" t="s">
        <v>42</v>
      </c>
      <c r="D61" s="15" t="str">
        <f t="shared" si="8"/>
        <v>Decision</v>
      </c>
      <c r="E61" s="15" t="str">
        <f>IFERROR(VLOOKUP($B61,Data!$B$9:$O$153,MATCH(E$2,Data!$B$9:$O$9,0),0),"")</f>
        <v/>
      </c>
      <c r="F61" s="15" t="str">
        <f>IFERROR(VLOOKUP($B61,Data!$B$9:$O$153,MATCH(F$2,Data!$B$9:$O$9,0),0),"")</f>
        <v/>
      </c>
      <c r="G61" s="15" t="str">
        <f>IFERROR(VLOOKUP($B61,Data!$B$9:$O$153,MATCH(G$2,Data!$B$9:$O$9,0),0),"")</f>
        <v/>
      </c>
      <c r="H61" s="15" t="str">
        <f>IFERROR(VLOOKUP($B61,Data!$B$9:$O$153,MATCH(H$2,Data!$B$9:$O$9,0),0),"")</f>
        <v/>
      </c>
      <c r="I61" s="15" t="str">
        <f>IFERROR(VLOOKUP($B61,Data!$B$9:$O$153,MATCH(I$2,Data!$B$9:$O$9,0),0),"")</f>
        <v/>
      </c>
      <c r="J61" s="15" t="str">
        <f>IFERROR(VLOOKUP($B61,Data!$B$9:$O$153,MATCH(J$2,Data!$B$9:$O$9,0),0),"")</f>
        <v/>
      </c>
      <c r="K61" s="16">
        <v>40821</v>
      </c>
      <c r="P61" s="16">
        <v>40847</v>
      </c>
      <c r="Q61" s="15" t="s">
        <v>176</v>
      </c>
      <c r="R61" s="15" t="str">
        <f t="shared" si="9"/>
        <v>Monday</v>
      </c>
      <c r="T61" s="15" t="str">
        <f t="shared" si="10"/>
        <v/>
      </c>
      <c r="U61" s="15" t="str">
        <f t="shared" si="11"/>
        <v/>
      </c>
      <c r="V61" s="15" t="str">
        <f t="shared" si="12"/>
        <v/>
      </c>
      <c r="W61" s="15" t="str">
        <f t="shared" si="13"/>
        <v/>
      </c>
      <c r="X61" s="15" t="str">
        <f t="shared" si="14"/>
        <v/>
      </c>
      <c r="Y61" s="15">
        <f t="shared" si="15"/>
        <v>26</v>
      </c>
    </row>
    <row r="62" spans="2:25" ht="12">
      <c r="B62" s="15" t="s">
        <v>167</v>
      </c>
      <c r="C62" s="15" t="s">
        <v>42</v>
      </c>
      <c r="D62" s="15" t="str">
        <f t="shared" si="8"/>
        <v>Review</v>
      </c>
      <c r="E62" s="15" t="str">
        <f>IFERROR(VLOOKUP($B62,Data!$B$9:$O$153,MATCH(E$2,Data!$B$9:$O$9,0),0),"")</f>
        <v/>
      </c>
      <c r="F62" s="15" t="str">
        <f>IFERROR(VLOOKUP($B62,Data!$B$9:$O$153,MATCH(F$2,Data!$B$9:$O$9,0),0),"")</f>
        <v/>
      </c>
      <c r="G62" s="15" t="str">
        <f>IFERROR(VLOOKUP($B62,Data!$B$9:$O$153,MATCH(G$2,Data!$B$9:$O$9,0),0),"")</f>
        <v/>
      </c>
      <c r="H62" s="15" t="str">
        <f>IFERROR(VLOOKUP($B62,Data!$B$9:$O$153,MATCH(H$2,Data!$B$9:$O$9,0),0),"")</f>
        <v/>
      </c>
      <c r="I62" s="15" t="str">
        <f>IFERROR(VLOOKUP($B62,Data!$B$9:$O$153,MATCH(I$2,Data!$B$9:$O$9,0),0),"")</f>
        <v/>
      </c>
      <c r="J62" s="15" t="str">
        <f>IFERROR(VLOOKUP($B62,Data!$B$9:$O$153,MATCH(J$2,Data!$B$9:$O$9,0),0),"")</f>
        <v/>
      </c>
      <c r="K62" s="16">
        <v>40821</v>
      </c>
      <c r="L62" s="16">
        <v>40828</v>
      </c>
      <c r="R62" s="15" t="str">
        <f t="shared" si="9"/>
        <v/>
      </c>
      <c r="T62" s="15">
        <f t="shared" si="10"/>
        <v>7</v>
      </c>
      <c r="U62" s="15" t="str">
        <f t="shared" si="11"/>
        <v/>
      </c>
      <c r="V62" s="15" t="str">
        <f t="shared" si="12"/>
        <v/>
      </c>
      <c r="W62" s="15" t="str">
        <f t="shared" si="13"/>
        <v/>
      </c>
      <c r="X62" s="15" t="str">
        <f t="shared" si="14"/>
        <v/>
      </c>
      <c r="Y62" s="15" t="str">
        <f t="shared" si="15"/>
        <v/>
      </c>
    </row>
    <row r="63" spans="2:25" ht="12">
      <c r="B63" s="15" t="s">
        <v>107</v>
      </c>
      <c r="C63" s="15" t="s">
        <v>42</v>
      </c>
      <c r="D63" s="15" t="str">
        <f t="shared" si="8"/>
        <v>Review</v>
      </c>
      <c r="E63" s="15" t="str">
        <f>IFERROR(VLOOKUP($B63,Data!$B$9:$O$153,MATCH(E$2,Data!$B$9:$O$9,0),0),"")</f>
        <v/>
      </c>
      <c r="F63" s="15" t="str">
        <f>IFERROR(VLOOKUP($B63,Data!$B$9:$O$153,MATCH(F$2,Data!$B$9:$O$9,0),0),"")</f>
        <v/>
      </c>
      <c r="G63" s="15" t="str">
        <f>IFERROR(VLOOKUP($B63,Data!$B$9:$O$153,MATCH(G$2,Data!$B$9:$O$9,0),0),"")</f>
        <v/>
      </c>
      <c r="H63" s="15" t="str">
        <f>IFERROR(VLOOKUP($B63,Data!$B$9:$O$153,MATCH(H$2,Data!$B$9:$O$9,0),0),"")</f>
        <v/>
      </c>
      <c r="I63" s="15" t="str">
        <f>IFERROR(VLOOKUP($B63,Data!$B$9:$O$153,MATCH(I$2,Data!$B$9:$O$9,0),0),"")</f>
        <v/>
      </c>
      <c r="J63" s="15" t="str">
        <f>IFERROR(VLOOKUP($B63,Data!$B$9:$O$153,MATCH(J$2,Data!$B$9:$O$9,0),0),"")</f>
        <v/>
      </c>
      <c r="K63" s="16">
        <v>40821</v>
      </c>
      <c r="L63" s="16">
        <v>40826</v>
      </c>
      <c r="R63" s="15" t="str">
        <f t="shared" si="9"/>
        <v/>
      </c>
      <c r="T63" s="15">
        <f t="shared" si="10"/>
        <v>5</v>
      </c>
      <c r="U63" s="15" t="str">
        <f t="shared" si="11"/>
        <v/>
      </c>
      <c r="V63" s="15" t="str">
        <f t="shared" si="12"/>
        <v/>
      </c>
      <c r="W63" s="15" t="str">
        <f t="shared" si="13"/>
        <v/>
      </c>
      <c r="X63" s="15" t="str">
        <f t="shared" si="14"/>
        <v/>
      </c>
      <c r="Y63" s="15" t="str">
        <f t="shared" si="15"/>
        <v/>
      </c>
    </row>
    <row r="64" spans="2:25" ht="12">
      <c r="B64" s="15" t="s">
        <v>257</v>
      </c>
      <c r="C64" s="15" t="s">
        <v>42</v>
      </c>
      <c r="D64" s="15" t="str">
        <f t="shared" si="8"/>
        <v>Applied</v>
      </c>
      <c r="E64" s="15" t="str">
        <f>IFERROR(VLOOKUP($B64,Data!$B$9:$O$153,MATCH(E$2,Data!$B$9:$O$9,0),0),"")</f>
        <v/>
      </c>
      <c r="F64" s="15" t="str">
        <f>IFERROR(VLOOKUP($B64,Data!$B$9:$O$153,MATCH(F$2,Data!$B$9:$O$9,0),0),"")</f>
        <v/>
      </c>
      <c r="G64" s="15" t="str">
        <f>IFERROR(VLOOKUP($B64,Data!$B$9:$O$153,MATCH(G$2,Data!$B$9:$O$9,0),0),"")</f>
        <v/>
      </c>
      <c r="H64" s="15" t="str">
        <f>IFERROR(VLOOKUP($B64,Data!$B$9:$O$153,MATCH(H$2,Data!$B$9:$O$9,0),0),"")</f>
        <v/>
      </c>
      <c r="I64" s="15" t="str">
        <f>IFERROR(VLOOKUP($B64,Data!$B$9:$O$153,MATCH(I$2,Data!$B$9:$O$9,0),0),"")</f>
        <v/>
      </c>
      <c r="J64" s="15" t="str">
        <f>IFERROR(VLOOKUP($B64,Data!$B$9:$O$153,MATCH(J$2,Data!$B$9:$O$9,0),0),"")</f>
        <v/>
      </c>
      <c r="K64" s="16">
        <v>40821</v>
      </c>
      <c r="R64" s="15" t="str">
        <f t="shared" si="9"/>
        <v/>
      </c>
      <c r="T64" s="15" t="str">
        <f t="shared" si="10"/>
        <v/>
      </c>
      <c r="U64" s="15" t="str">
        <f t="shared" si="11"/>
        <v/>
      </c>
      <c r="V64" s="15" t="str">
        <f t="shared" si="12"/>
        <v/>
      </c>
      <c r="W64" s="15" t="str">
        <f t="shared" si="13"/>
        <v/>
      </c>
      <c r="X64" s="15" t="str">
        <f t="shared" si="14"/>
        <v/>
      </c>
      <c r="Y64" s="15" t="str">
        <f t="shared" si="15"/>
        <v/>
      </c>
    </row>
    <row r="65" spans="2:25" ht="12">
      <c r="B65" s="15" t="s">
        <v>55</v>
      </c>
      <c r="C65" s="15" t="s">
        <v>42</v>
      </c>
      <c r="D65" s="15" t="str">
        <f t="shared" si="8"/>
        <v>Applied</v>
      </c>
      <c r="E65" s="15" t="str">
        <f>IFERROR(VLOOKUP($B65,Data!$B$9:$O$153,MATCH(E$2,Data!$B$9:$O$9,0),0),"")</f>
        <v/>
      </c>
      <c r="F65" s="15" t="str">
        <f>IFERROR(VLOOKUP($B65,Data!$B$9:$O$153,MATCH(F$2,Data!$B$9:$O$9,0),0),"")</f>
        <v/>
      </c>
      <c r="G65" s="15" t="str">
        <f>IFERROR(VLOOKUP($B65,Data!$B$9:$O$153,MATCH(G$2,Data!$B$9:$O$9,0),0),"")</f>
        <v/>
      </c>
      <c r="H65" s="15" t="str">
        <f>IFERROR(VLOOKUP($B65,Data!$B$9:$O$153,MATCH(H$2,Data!$B$9:$O$9,0),0),"")</f>
        <v/>
      </c>
      <c r="I65" s="15" t="str">
        <f>IFERROR(VLOOKUP($B65,Data!$B$9:$O$153,MATCH(I$2,Data!$B$9:$O$9,0),0),"")</f>
        <v/>
      </c>
      <c r="J65" s="15" t="str">
        <f>IFERROR(VLOOKUP($B65,Data!$B$9:$O$153,MATCH(J$2,Data!$B$9:$O$9,0),0),"")</f>
        <v/>
      </c>
      <c r="K65" s="16">
        <v>40821</v>
      </c>
      <c r="R65" s="15" t="str">
        <f t="shared" si="9"/>
        <v/>
      </c>
      <c r="T65" s="15" t="str">
        <f t="shared" si="10"/>
        <v/>
      </c>
      <c r="U65" s="15" t="str">
        <f t="shared" si="11"/>
        <v/>
      </c>
      <c r="V65" s="15" t="str">
        <f t="shared" si="12"/>
        <v/>
      </c>
      <c r="W65" s="15" t="str">
        <f t="shared" si="13"/>
        <v/>
      </c>
      <c r="X65" s="15" t="str">
        <f t="shared" si="14"/>
        <v/>
      </c>
      <c r="Y65" s="15" t="str">
        <f t="shared" si="15"/>
        <v/>
      </c>
    </row>
    <row r="66" spans="2:25" ht="12">
      <c r="B66" s="15" t="s">
        <v>154</v>
      </c>
      <c r="C66" s="15" t="s">
        <v>42</v>
      </c>
      <c r="D66" s="15" t="str">
        <f t="shared" si="8"/>
        <v>Invite</v>
      </c>
      <c r="E66" s="15">
        <f>IFERROR(VLOOKUP($B66,Data!$B$9:$O$153,MATCH(E$2,Data!$B$9:$O$9,0),0),"")</f>
        <v>0</v>
      </c>
      <c r="F66" s="15">
        <f>IFERROR(VLOOKUP($B66,Data!$B$9:$O$153,MATCH(F$2,Data!$B$9:$O$9,0),0),"")</f>
        <v>3.92</v>
      </c>
      <c r="G66" s="15">
        <f>IFERROR(VLOOKUP($B66,Data!$B$9:$O$153,MATCH(G$2,Data!$B$9:$O$9,0),0),"")</f>
        <v>720</v>
      </c>
      <c r="H66" s="15">
        <f>IFERROR(VLOOKUP($B66,Data!$B$9:$O$153,MATCH(H$2,Data!$B$9:$O$9,0),0),"")</f>
        <v>0</v>
      </c>
      <c r="I66" s="15" t="str">
        <f>IFERROR(VLOOKUP($B66,Data!$B$9:$O$153,MATCH(I$2,Data!$B$9:$O$9,0),0),"")</f>
        <v>Consulting</v>
      </c>
      <c r="J66" s="15" t="str">
        <f>IFERROR(VLOOKUP($B66,Data!$B$9:$O$153,MATCH(J$2,Data!$B$9:$O$9,0),0),"")</f>
        <v>Finance</v>
      </c>
      <c r="M66" s="16">
        <v>40826</v>
      </c>
      <c r="R66" s="15" t="str">
        <f t="shared" si="9"/>
        <v/>
      </c>
      <c r="T66" s="15" t="str">
        <f t="shared" si="10"/>
        <v/>
      </c>
      <c r="U66" s="15" t="str">
        <f t="shared" si="11"/>
        <v/>
      </c>
      <c r="V66" s="15" t="str">
        <f t="shared" si="12"/>
        <v/>
      </c>
      <c r="W66" s="15" t="str">
        <f t="shared" si="13"/>
        <v/>
      </c>
      <c r="X66" s="15" t="str">
        <f t="shared" si="14"/>
        <v/>
      </c>
      <c r="Y66" s="15" t="str">
        <f t="shared" si="15"/>
        <v/>
      </c>
    </row>
    <row r="67" spans="2:25" ht="24">
      <c r="B67" s="15" t="s">
        <v>313</v>
      </c>
      <c r="C67" s="15" t="s">
        <v>42</v>
      </c>
      <c r="D67" s="15" t="str">
        <f t="shared" si="8"/>
        <v>Invite</v>
      </c>
      <c r="E67" s="15">
        <f>IFERROR(VLOOKUP($B67,Data!$B$9:$O$153,MATCH(E$2,Data!$B$9:$O$9,0),0),"")</f>
        <v>29</v>
      </c>
      <c r="F67" s="15">
        <f>IFERROR(VLOOKUP($B67,Data!$B$9:$O$153,MATCH(F$2,Data!$B$9:$O$9,0),0),"")</f>
        <v>2.2000000000000002</v>
      </c>
      <c r="G67" s="15">
        <f>IFERROR(VLOOKUP($B67,Data!$B$9:$O$153,MATCH(G$2,Data!$B$9:$O$9,0),0),"")</f>
        <v>750</v>
      </c>
      <c r="H67" s="15">
        <f>IFERROR(VLOOKUP($B67,Data!$B$9:$O$153,MATCH(H$2,Data!$B$9:$O$9,0),0),"")</f>
        <v>7</v>
      </c>
      <c r="I67" s="15" t="str">
        <f>IFERROR(VLOOKUP($B67,Data!$B$9:$O$153,MATCH(I$2,Data!$B$9:$O$9,0),0),"")</f>
        <v>Mutual Funds and Brokerage</v>
      </c>
      <c r="J67" s="15" t="str">
        <f>IFERROR(VLOOKUP($B67,Data!$B$9:$O$153,MATCH(J$2,Data!$B$9:$O$9,0),0),"")</f>
        <v>Finance</v>
      </c>
      <c r="M67" s="16">
        <v>40792</v>
      </c>
      <c r="R67" s="15" t="str">
        <f t="shared" si="9"/>
        <v/>
      </c>
      <c r="T67" s="15" t="str">
        <f t="shared" si="10"/>
        <v/>
      </c>
      <c r="U67" s="15" t="str">
        <f t="shared" si="11"/>
        <v/>
      </c>
      <c r="V67" s="15" t="str">
        <f t="shared" si="12"/>
        <v/>
      </c>
      <c r="W67" s="15" t="str">
        <f t="shared" si="13"/>
        <v/>
      </c>
      <c r="X67" s="15" t="str">
        <f t="shared" si="14"/>
        <v/>
      </c>
      <c r="Y67" s="15" t="str">
        <f t="shared" si="15"/>
        <v/>
      </c>
    </row>
    <row r="68" spans="2:25" ht="24">
      <c r="B68" s="15" t="s">
        <v>230</v>
      </c>
      <c r="C68" s="15" t="s">
        <v>42</v>
      </c>
      <c r="D68" s="15" t="str">
        <f t="shared" ref="D68:D75" si="16">IF((P68&gt;0),"Decision",IF((O68&gt;0),"Complete",IF((N68&gt;0),"Interviewed",IF((M68&gt;0),"Invite",IF((L68&gt;0),"Review","Applied")))))</f>
        <v>Review</v>
      </c>
      <c r="E68" s="15" t="str">
        <f>IFERROR(VLOOKUP($B68,Data!$B$9:$O$153,MATCH(E$2,Data!$B$9:$O$9,0),0),"")</f>
        <v xml:space="preserve"> </v>
      </c>
      <c r="F68" s="15" t="str">
        <f>IFERROR(VLOOKUP($B68,Data!$B$9:$O$153,MATCH(F$2,Data!$B$9:$O$9,0),0),"")</f>
        <v xml:space="preserve"> </v>
      </c>
      <c r="G68" s="15">
        <f>IFERROR(VLOOKUP($B68,Data!$B$9:$O$153,MATCH(G$2,Data!$B$9:$O$9,0),0),"")</f>
        <v>710</v>
      </c>
      <c r="H68" s="15" t="str">
        <f>IFERROR(VLOOKUP($B68,Data!$B$9:$O$153,MATCH(H$2,Data!$B$9:$O$9,0),0),"")</f>
        <v xml:space="preserve"> </v>
      </c>
      <c r="I68" s="15" t="str">
        <f>IFERROR(VLOOKUP($B68,Data!$B$9:$O$153,MATCH(I$2,Data!$B$9:$O$9,0),0),"")</f>
        <v xml:space="preserve"> </v>
      </c>
      <c r="J68" s="15" t="str">
        <f>IFERROR(VLOOKUP($B68,Data!$B$9:$O$153,MATCH(J$2,Data!$B$9:$O$9,0),0),"")</f>
        <v>General Management</v>
      </c>
      <c r="L68" s="16">
        <v>40780</v>
      </c>
      <c r="R68" s="15" t="str">
        <f t="shared" ref="R68:R75" si="17">IF((P68=""),"",IF((WEEKDAY(P68,2)=1),"Monday",IF((WEEKDAY(P68,2)=2),"Tuesday",IF((WEEKDAY(P68,2)=3),"Wednesday",IF((WEEKDAY(P68,2)=4),"Thursday",IF((WEEKDAY(P68,2)=5),"Friday","Weekend"))))))</f>
        <v/>
      </c>
      <c r="T68" s="15" t="str">
        <f t="shared" ref="T68:T75" si="18">IF(OR((L68=""),(K68="")),"",(L68-K68))</f>
        <v/>
      </c>
      <c r="U68" s="15" t="str">
        <f t="shared" ref="U68:U75" si="19">IF(OR((M68=""),(L68="")),"",(M68-L68))</f>
        <v/>
      </c>
      <c r="V68" s="15" t="str">
        <f t="shared" ref="V68:V75" si="20">IF(OR((N68=""),(M68="")),"",(N68-M68))</f>
        <v/>
      </c>
      <c r="W68" s="15" t="str">
        <f t="shared" ref="W68:W75" si="21">IF(OR((O68=""),(N68="")),"",(O68-N68))</f>
        <v/>
      </c>
      <c r="X68" s="15" t="str">
        <f t="shared" ref="X68:X75" si="22">IF(OR((P68=""),(O68="")),"",(P68-O68))</f>
        <v/>
      </c>
      <c r="Y68" s="15" t="str">
        <f t="shared" ref="Y68:Y75" si="23">IF(OR((P68=""),(K68="")),"",(P68-K68))</f>
        <v/>
      </c>
    </row>
    <row r="69" spans="2:25" ht="12">
      <c r="B69" s="15" t="s">
        <v>293</v>
      </c>
      <c r="C69" s="15" t="s">
        <v>42</v>
      </c>
      <c r="D69" s="15" t="str">
        <f t="shared" si="16"/>
        <v>Review</v>
      </c>
      <c r="E69" s="15">
        <f>IFERROR(VLOOKUP($B69,Data!$B$9:$O$153,MATCH(E$2,Data!$B$9:$O$9,0),0),"")</f>
        <v>30</v>
      </c>
      <c r="F69" s="15">
        <f>IFERROR(VLOOKUP($B69,Data!$B$9:$O$153,MATCH(F$2,Data!$B$9:$O$9,0),0),"")</f>
        <v>3.6</v>
      </c>
      <c r="G69" s="15">
        <f>IFERROR(VLOOKUP($B69,Data!$B$9:$O$153,MATCH(G$2,Data!$B$9:$O$9,0),0),"")</f>
        <v>680</v>
      </c>
      <c r="H69" s="15">
        <f>IFERROR(VLOOKUP($B69,Data!$B$9:$O$153,MATCH(H$2,Data!$B$9:$O$9,0),0),"")</f>
        <v>7</v>
      </c>
      <c r="I69" s="15" t="str">
        <f>IFERROR(VLOOKUP($B69,Data!$B$9:$O$153,MATCH(I$2,Data!$B$9:$O$9,0),0),"")</f>
        <v>Real Estate</v>
      </c>
      <c r="J69" s="15" t="str">
        <f>IFERROR(VLOOKUP($B69,Data!$B$9:$O$153,MATCH(J$2,Data!$B$9:$O$9,0),0),"")</f>
        <v>Real Estate</v>
      </c>
      <c r="L69" s="16">
        <v>40821</v>
      </c>
      <c r="R69" s="15" t="str">
        <f t="shared" si="17"/>
        <v/>
      </c>
      <c r="T69" s="15" t="str">
        <f t="shared" si="18"/>
        <v/>
      </c>
      <c r="U69" s="15" t="str">
        <f t="shared" si="19"/>
        <v/>
      </c>
      <c r="V69" s="15" t="str">
        <f t="shared" si="20"/>
        <v/>
      </c>
      <c r="W69" s="15" t="str">
        <f t="shared" si="21"/>
        <v/>
      </c>
      <c r="X69" s="15" t="str">
        <f t="shared" si="22"/>
        <v/>
      </c>
      <c r="Y69" s="15" t="str">
        <f t="shared" si="23"/>
        <v/>
      </c>
    </row>
    <row r="70" spans="2:25" ht="12">
      <c r="B70" s="15" t="s">
        <v>158</v>
      </c>
      <c r="C70" s="15" t="s">
        <v>42</v>
      </c>
      <c r="D70" s="15" t="str">
        <f t="shared" si="16"/>
        <v>Decision</v>
      </c>
      <c r="E70" s="15" t="str">
        <f>IFERROR(VLOOKUP($B70,Data!$B$9:$O$153,MATCH(E$2,Data!$B$9:$O$9,0),0),"")</f>
        <v/>
      </c>
      <c r="F70" s="15" t="str">
        <f>IFERROR(VLOOKUP($B70,Data!$B$9:$O$153,MATCH(F$2,Data!$B$9:$O$9,0),0),"")</f>
        <v/>
      </c>
      <c r="G70" s="15" t="str">
        <f>IFERROR(VLOOKUP($B70,Data!$B$9:$O$153,MATCH(G$2,Data!$B$9:$O$9,0),0),"")</f>
        <v/>
      </c>
      <c r="H70" s="15" t="str">
        <f>IFERROR(VLOOKUP($B70,Data!$B$9:$O$153,MATCH(H$2,Data!$B$9:$O$9,0),0),"")</f>
        <v/>
      </c>
      <c r="I70" s="15" t="str">
        <f>IFERROR(VLOOKUP($B70,Data!$B$9:$O$153,MATCH(I$2,Data!$B$9:$O$9,0),0),"")</f>
        <v/>
      </c>
      <c r="J70" s="15" t="str">
        <f>IFERROR(VLOOKUP($B70,Data!$B$9:$O$153,MATCH(J$2,Data!$B$9:$O$9,0),0),"")</f>
        <v/>
      </c>
      <c r="P70" s="16">
        <v>40847</v>
      </c>
      <c r="Q70" s="15" t="s">
        <v>176</v>
      </c>
      <c r="R70" s="15" t="str">
        <f t="shared" si="17"/>
        <v>Monday</v>
      </c>
      <c r="S70" s="15" t="s">
        <v>59</v>
      </c>
      <c r="T70" s="15" t="str">
        <f t="shared" si="18"/>
        <v/>
      </c>
      <c r="U70" s="15" t="str">
        <f t="shared" si="19"/>
        <v/>
      </c>
      <c r="V70" s="15" t="str">
        <f t="shared" si="20"/>
        <v/>
      </c>
      <c r="W70" s="15" t="str">
        <f t="shared" si="21"/>
        <v/>
      </c>
      <c r="X70" s="15" t="str">
        <f t="shared" si="22"/>
        <v/>
      </c>
      <c r="Y70" s="15" t="str">
        <f t="shared" si="23"/>
        <v/>
      </c>
    </row>
    <row r="71" spans="2:25" ht="12">
      <c r="B71" s="15" t="s">
        <v>204</v>
      </c>
      <c r="C71" s="15" t="s">
        <v>42</v>
      </c>
      <c r="D71" s="15" t="str">
        <f t="shared" si="16"/>
        <v>Decision</v>
      </c>
      <c r="E71" s="15" t="str">
        <f>IFERROR(VLOOKUP($B71,Data!$B$9:$O$153,MATCH(E$2,Data!$B$9:$O$9,0),0),"")</f>
        <v/>
      </c>
      <c r="F71" s="15" t="str">
        <f>IFERROR(VLOOKUP($B71,Data!$B$9:$O$153,MATCH(F$2,Data!$B$9:$O$9,0),0),"")</f>
        <v/>
      </c>
      <c r="G71" s="15" t="str">
        <f>IFERROR(VLOOKUP($B71,Data!$B$9:$O$153,MATCH(G$2,Data!$B$9:$O$9,0),0),"")</f>
        <v/>
      </c>
      <c r="H71" s="15" t="str">
        <f>IFERROR(VLOOKUP($B71,Data!$B$9:$O$153,MATCH(H$2,Data!$B$9:$O$9,0),0),"")</f>
        <v/>
      </c>
      <c r="I71" s="15" t="str">
        <f>IFERROR(VLOOKUP($B71,Data!$B$9:$O$153,MATCH(I$2,Data!$B$9:$O$9,0),0),"")</f>
        <v/>
      </c>
      <c r="J71" s="15" t="str">
        <f>IFERROR(VLOOKUP($B71,Data!$B$9:$O$153,MATCH(J$2,Data!$B$9:$O$9,0),0),"")</f>
        <v/>
      </c>
      <c r="M71" s="16">
        <v>40814</v>
      </c>
      <c r="P71" s="16">
        <v>40843</v>
      </c>
      <c r="Q71" s="15" t="s">
        <v>132</v>
      </c>
      <c r="R71" s="15" t="str">
        <f t="shared" si="17"/>
        <v>Thursday</v>
      </c>
      <c r="T71" s="15" t="str">
        <f t="shared" si="18"/>
        <v/>
      </c>
      <c r="U71" s="15" t="str">
        <f t="shared" si="19"/>
        <v/>
      </c>
      <c r="V71" s="15" t="str">
        <f t="shared" si="20"/>
        <v/>
      </c>
      <c r="W71" s="15" t="str">
        <f t="shared" si="21"/>
        <v/>
      </c>
      <c r="X71" s="15" t="str">
        <f t="shared" si="22"/>
        <v/>
      </c>
      <c r="Y71" s="15" t="str">
        <f t="shared" si="23"/>
        <v/>
      </c>
    </row>
    <row r="72" spans="2:25" ht="12">
      <c r="B72" s="15" t="s">
        <v>25</v>
      </c>
      <c r="C72" s="15" t="s">
        <v>42</v>
      </c>
      <c r="D72" s="15" t="str">
        <f t="shared" si="16"/>
        <v>Invite</v>
      </c>
      <c r="E72" s="15">
        <f>IFERROR(VLOOKUP($B72,Data!$B$9:$O$153,MATCH(E$2,Data!$B$9:$O$9,0),0),"")</f>
        <v>27</v>
      </c>
      <c r="F72" s="15">
        <f>IFERROR(VLOOKUP($B72,Data!$B$9:$O$153,MATCH(F$2,Data!$B$9:$O$9,0),0),"")</f>
        <v>3.32</v>
      </c>
      <c r="G72" s="15">
        <f>IFERROR(VLOOKUP($B72,Data!$B$9:$O$153,MATCH(G$2,Data!$B$9:$O$9,0),0),"")</f>
        <v>760</v>
      </c>
      <c r="H72" s="15">
        <f>IFERROR(VLOOKUP($B72,Data!$B$9:$O$153,MATCH(H$2,Data!$B$9:$O$9,0),0),"")</f>
        <v>6</v>
      </c>
      <c r="I72" s="15" t="str">
        <f>IFERROR(VLOOKUP($B72,Data!$B$9:$O$153,MATCH(I$2,Data!$B$9:$O$9,0),0),"")</f>
        <v>Investment Banking</v>
      </c>
      <c r="J72" s="15" t="str">
        <f>IFERROR(VLOOKUP($B72,Data!$B$9:$O$153,MATCH(J$2,Data!$B$9:$O$9,0),0),"")</f>
        <v>Finance</v>
      </c>
      <c r="M72" s="16">
        <v>40834</v>
      </c>
      <c r="R72" s="15" t="str">
        <f t="shared" si="17"/>
        <v/>
      </c>
      <c r="T72" s="15" t="str">
        <f t="shared" si="18"/>
        <v/>
      </c>
      <c r="U72" s="15" t="str">
        <f t="shared" si="19"/>
        <v/>
      </c>
      <c r="V72" s="15" t="str">
        <f t="shared" si="20"/>
        <v/>
      </c>
      <c r="W72" s="15" t="str">
        <f t="shared" si="21"/>
        <v/>
      </c>
      <c r="X72" s="15" t="str">
        <f t="shared" si="22"/>
        <v/>
      </c>
      <c r="Y72" s="15" t="str">
        <f t="shared" si="23"/>
        <v/>
      </c>
    </row>
    <row r="73" spans="2:25" ht="12">
      <c r="B73" s="15" t="s">
        <v>201</v>
      </c>
      <c r="C73" s="15" t="s">
        <v>42</v>
      </c>
      <c r="D73" s="15" t="str">
        <f t="shared" si="16"/>
        <v>Interviewed</v>
      </c>
      <c r="E73" s="15" t="str">
        <f>IFERROR(VLOOKUP($B73,Data!$B$9:$O$153,MATCH(E$2,Data!$B$9:$O$9,0),0),"")</f>
        <v/>
      </c>
      <c r="F73" s="15" t="str">
        <f>IFERROR(VLOOKUP($B73,Data!$B$9:$O$153,MATCH(F$2,Data!$B$9:$O$9,0),0),"")</f>
        <v/>
      </c>
      <c r="G73" s="15" t="str">
        <f>IFERROR(VLOOKUP($B73,Data!$B$9:$O$153,MATCH(G$2,Data!$B$9:$O$9,0),0),"")</f>
        <v/>
      </c>
      <c r="H73" s="15" t="str">
        <f>IFERROR(VLOOKUP($B73,Data!$B$9:$O$153,MATCH(H$2,Data!$B$9:$O$9,0),0),"")</f>
        <v/>
      </c>
      <c r="I73" s="15" t="str">
        <f>IFERROR(VLOOKUP($B73,Data!$B$9:$O$153,MATCH(I$2,Data!$B$9:$O$9,0),0),"")</f>
        <v/>
      </c>
      <c r="J73" s="15" t="str">
        <f>IFERROR(VLOOKUP($B73,Data!$B$9:$O$153,MATCH(J$2,Data!$B$9:$O$9,0),0),"")</f>
        <v/>
      </c>
      <c r="N73" s="16">
        <v>40835</v>
      </c>
      <c r="R73" s="15" t="str">
        <f t="shared" si="17"/>
        <v/>
      </c>
      <c r="T73" s="15" t="str">
        <f t="shared" si="18"/>
        <v/>
      </c>
      <c r="U73" s="15" t="str">
        <f t="shared" si="19"/>
        <v/>
      </c>
      <c r="V73" s="15" t="str">
        <f t="shared" si="20"/>
        <v/>
      </c>
      <c r="W73" s="15" t="str">
        <f t="shared" si="21"/>
        <v/>
      </c>
      <c r="X73" s="15" t="str">
        <f t="shared" si="22"/>
        <v/>
      </c>
      <c r="Y73" s="15" t="str">
        <f t="shared" si="23"/>
        <v/>
      </c>
    </row>
    <row r="74" spans="2:25" ht="12">
      <c r="B74" s="15" t="s">
        <v>319</v>
      </c>
      <c r="C74" s="15" t="s">
        <v>42</v>
      </c>
      <c r="D74" s="15" t="str">
        <f t="shared" si="16"/>
        <v>Invite</v>
      </c>
      <c r="E74" s="15">
        <f>IFERROR(VLOOKUP($B74,Data!$B$9:$O$153,MATCH(E$2,Data!$B$9:$O$9,0),0),"")</f>
        <v>0</v>
      </c>
      <c r="F74" s="15">
        <f>IFERROR(VLOOKUP($B74,Data!$B$9:$O$153,MATCH(F$2,Data!$B$9:$O$9,0),0),"")</f>
        <v>0</v>
      </c>
      <c r="G74" s="15">
        <f>IFERROR(VLOOKUP($B74,Data!$B$9:$O$153,MATCH(G$2,Data!$B$9:$O$9,0),0),"")</f>
        <v>0</v>
      </c>
      <c r="H74" s="15">
        <f>IFERROR(VLOOKUP($B74,Data!$B$9:$O$153,MATCH(H$2,Data!$B$9:$O$9,0),0),"")</f>
        <v>0</v>
      </c>
      <c r="I74" s="15">
        <f>IFERROR(VLOOKUP($B74,Data!$B$9:$O$153,MATCH(I$2,Data!$B$9:$O$9,0),0),"")</f>
        <v>0</v>
      </c>
      <c r="J74" s="15">
        <f>IFERROR(VLOOKUP($B74,Data!$B$9:$O$153,MATCH(J$2,Data!$B$9:$O$9,0),0),"")</f>
        <v>0</v>
      </c>
      <c r="M74" s="16">
        <v>40806</v>
      </c>
      <c r="R74" s="15" t="str">
        <f t="shared" si="17"/>
        <v/>
      </c>
      <c r="T74" s="15" t="str">
        <f t="shared" si="18"/>
        <v/>
      </c>
      <c r="U74" s="15" t="str">
        <f t="shared" si="19"/>
        <v/>
      </c>
      <c r="V74" s="15" t="str">
        <f t="shared" si="20"/>
        <v/>
      </c>
      <c r="W74" s="15" t="str">
        <f t="shared" si="21"/>
        <v/>
      </c>
      <c r="X74" s="15" t="str">
        <f t="shared" si="22"/>
        <v/>
      </c>
      <c r="Y74" s="15" t="str">
        <f t="shared" si="23"/>
        <v/>
      </c>
    </row>
    <row r="75" spans="2:25" ht="12">
      <c r="B75" s="15" t="s">
        <v>56</v>
      </c>
      <c r="C75" s="15" t="s">
        <v>42</v>
      </c>
      <c r="D75" s="15" t="str">
        <f t="shared" si="16"/>
        <v>Decision</v>
      </c>
      <c r="E75" s="15" t="str">
        <f>IFERROR(VLOOKUP($B75,Data!$B$9:$O$153,MATCH(E$2,Data!$B$9:$O$9,0),0),"")</f>
        <v/>
      </c>
      <c r="F75" s="15" t="str">
        <f>IFERROR(VLOOKUP($B75,Data!$B$9:$O$153,MATCH(F$2,Data!$B$9:$O$9,0),0),"")</f>
        <v/>
      </c>
      <c r="G75" s="15" t="str">
        <f>IFERROR(VLOOKUP($B75,Data!$B$9:$O$153,MATCH(G$2,Data!$B$9:$O$9,0),0),"")</f>
        <v/>
      </c>
      <c r="H75" s="15" t="str">
        <f>IFERROR(VLOOKUP($B75,Data!$B$9:$O$153,MATCH(H$2,Data!$B$9:$O$9,0),0),"")</f>
        <v/>
      </c>
      <c r="I75" s="15" t="str">
        <f>IFERROR(VLOOKUP($B75,Data!$B$9:$O$153,MATCH(I$2,Data!$B$9:$O$9,0),0),"")</f>
        <v/>
      </c>
      <c r="J75" s="15" t="str">
        <f>IFERROR(VLOOKUP($B75,Data!$B$9:$O$153,MATCH(J$2,Data!$B$9:$O$9,0),0),"")</f>
        <v/>
      </c>
      <c r="P75" s="16">
        <v>40844</v>
      </c>
      <c r="Q75" s="15" t="s">
        <v>132</v>
      </c>
      <c r="R75" s="15" t="str">
        <f t="shared" si="17"/>
        <v>Friday</v>
      </c>
      <c r="T75" s="15" t="str">
        <f t="shared" si="18"/>
        <v/>
      </c>
      <c r="U75" s="15" t="str">
        <f t="shared" si="19"/>
        <v/>
      </c>
      <c r="V75" s="15" t="str">
        <f t="shared" si="20"/>
        <v/>
      </c>
      <c r="W75" s="15" t="str">
        <f t="shared" si="21"/>
        <v/>
      </c>
      <c r="X75" s="15" t="str">
        <f t="shared" si="22"/>
        <v/>
      </c>
      <c r="Y75" s="15" t="str">
        <f t="shared" si="23"/>
        <v/>
      </c>
    </row>
  </sheetData>
  <sheetCalcPr fullCalcOnLoad="1"/>
  <mergeCells count="21">
    <mergeCell ref="O2:O3"/>
    <mergeCell ref="B2:B3"/>
    <mergeCell ref="C2:C3"/>
    <mergeCell ref="D2:D3"/>
    <mergeCell ref="E2:E3"/>
    <mergeCell ref="F2:F3"/>
    <mergeCell ref="G2:G3"/>
    <mergeCell ref="J2:J3"/>
    <mergeCell ref="K2:K3"/>
    <mergeCell ref="L2:L3"/>
    <mergeCell ref="M2:M3"/>
    <mergeCell ref="N2:N3"/>
    <mergeCell ref="W2:W3"/>
    <mergeCell ref="X2:X3"/>
    <mergeCell ref="Y2:Y3"/>
    <mergeCell ref="P2:P3"/>
    <mergeCell ref="Q2:Q3"/>
    <mergeCell ref="R2:R3"/>
    <mergeCell ref="S2:S3"/>
    <mergeCell ref="U2:U3"/>
    <mergeCell ref="V2:V3"/>
  </mergeCells>
  <phoneticPr fontId="7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I31"/>
  <sheetViews>
    <sheetView workbookViewId="0"/>
  </sheetViews>
  <sheetFormatPr baseColWidth="10" defaultColWidth="17.1640625" defaultRowHeight="12.75" customHeight="1"/>
  <cols>
    <col min="1" max="1" width="17.1640625" customWidth="1"/>
    <col min="2" max="2" width="18.83203125" customWidth="1"/>
    <col min="3" max="20" width="17.1640625" customWidth="1"/>
  </cols>
  <sheetData>
    <row r="1" spans="1:9" ht="12">
      <c r="B1" s="3"/>
      <c r="C1" s="3"/>
    </row>
    <row r="2" spans="1:9" ht="12">
      <c r="A2" s="8"/>
      <c r="B2" s="36" t="s">
        <v>258</v>
      </c>
      <c r="C2" s="50">
        <f>COUNTA('CBS ED 2012'!$B:$B)-1</f>
        <v>72</v>
      </c>
      <c r="D2" s="5"/>
    </row>
    <row r="3" spans="1:9" ht="12">
      <c r="A3" s="8"/>
      <c r="B3" s="37"/>
      <c r="C3" s="51"/>
      <c r="D3" s="5"/>
    </row>
    <row r="4" spans="1:9" ht="12">
      <c r="A4" s="8"/>
      <c r="B4" s="18" t="s">
        <v>132</v>
      </c>
      <c r="C4" s="19">
        <f>COUNTIF('CBS ED 2012'!$Q:$Q,$B4)</f>
        <v>17</v>
      </c>
      <c r="D4" s="5"/>
    </row>
    <row r="5" spans="1:9" ht="12">
      <c r="A5" s="8"/>
      <c r="B5" s="13" t="s">
        <v>248</v>
      </c>
      <c r="C5" s="20">
        <f>COUNTIF('CBS ED 2012'!$Q:$Q,$B5)</f>
        <v>2</v>
      </c>
      <c r="D5" s="5"/>
    </row>
    <row r="6" spans="1:9" ht="12">
      <c r="A6" s="8"/>
      <c r="B6" s="13" t="s">
        <v>109</v>
      </c>
      <c r="C6" s="20">
        <f>COUNTIF('CBS ED 2012'!$Q:$Q,$B6)</f>
        <v>6</v>
      </c>
      <c r="D6" s="5"/>
    </row>
    <row r="7" spans="1:9" ht="12">
      <c r="A7" s="8"/>
      <c r="B7" s="21" t="s">
        <v>176</v>
      </c>
      <c r="C7" s="22">
        <f>COUNTIF('CBS ED 2012'!$Q:$Q,$B7)</f>
        <v>7</v>
      </c>
      <c r="D7" s="5"/>
    </row>
    <row r="8" spans="1:9" ht="12">
      <c r="B8" s="23"/>
      <c r="C8" s="24"/>
      <c r="D8" s="3"/>
      <c r="E8" s="3"/>
      <c r="F8" s="3"/>
      <c r="G8" s="3"/>
      <c r="H8" s="3"/>
    </row>
    <row r="9" spans="1:9" ht="12">
      <c r="A9" s="8"/>
      <c r="B9" s="45" t="s">
        <v>315</v>
      </c>
      <c r="C9" s="47" t="s">
        <v>180</v>
      </c>
      <c r="D9" s="47" t="s">
        <v>97</v>
      </c>
      <c r="E9" s="42" t="s">
        <v>69</v>
      </c>
      <c r="F9" s="42" t="s">
        <v>34</v>
      </c>
      <c r="G9" s="42" t="s">
        <v>78</v>
      </c>
      <c r="H9" s="42" t="s">
        <v>73</v>
      </c>
      <c r="I9" s="5"/>
    </row>
    <row r="10" spans="1:9" ht="12">
      <c r="A10" s="8"/>
      <c r="B10" s="46"/>
      <c r="C10" s="48"/>
      <c r="D10" s="49"/>
      <c r="E10" s="43"/>
      <c r="F10" s="43"/>
      <c r="G10" s="43"/>
      <c r="H10" s="44"/>
      <c r="I10" s="5"/>
    </row>
    <row r="11" spans="1:9" ht="12">
      <c r="A11" s="8"/>
      <c r="B11" s="18" t="s">
        <v>132</v>
      </c>
      <c r="C11" s="19">
        <f>COUNTIFS('CBS ED 2012'!$Q:$Q,$B11,'CBS ED 2012'!$R:$R,C$9)</f>
        <v>0</v>
      </c>
      <c r="D11" s="19">
        <f>COUNTIFS('CBS ED 2012'!$Q:$Q,$B11,'CBS ED 2012'!$R:$R,D$9)</f>
        <v>6</v>
      </c>
      <c r="E11" s="19">
        <f>COUNTIFS('CBS ED 2012'!$Q:$Q,$B11,'CBS ED 2012'!$R:$R,E$9)</f>
        <v>7</v>
      </c>
      <c r="F11" s="19">
        <f>COUNTIFS('CBS ED 2012'!$Q:$Q,$B11,'CBS ED 2012'!$R:$R,F$9)</f>
        <v>2</v>
      </c>
      <c r="G11" s="19">
        <f>COUNTIFS('CBS ED 2012'!$Q:$Q,$B11,'CBS ED 2012'!$R:$R,G$9)</f>
        <v>2</v>
      </c>
      <c r="H11" s="19">
        <f>COUNTIFS('CBS ED 2012'!$Q:$Q,$B11,'CBS ED 2012'!$R:$R,H$9)</f>
        <v>0</v>
      </c>
      <c r="I11" s="5"/>
    </row>
    <row r="12" spans="1:9" ht="12">
      <c r="A12" s="8"/>
      <c r="B12" s="13" t="s">
        <v>248</v>
      </c>
      <c r="C12" s="20">
        <f>COUNTIFS('CBS ED 2012'!$Q:$Q,$B12,'CBS ED 2012'!$R:$R,C$9)</f>
        <v>1</v>
      </c>
      <c r="D12" s="20">
        <f>COUNTIFS('CBS ED 2012'!$Q:$Q,$B12,'CBS ED 2012'!$R:$R,D$9)</f>
        <v>0</v>
      </c>
      <c r="E12" s="20">
        <f>COUNTIFS('CBS ED 2012'!$Q:$Q,$B12,'CBS ED 2012'!$R:$R,E$9)</f>
        <v>0</v>
      </c>
      <c r="F12" s="20">
        <f>COUNTIFS('CBS ED 2012'!$Q:$Q,$B12,'CBS ED 2012'!$R:$R,F$9)</f>
        <v>1</v>
      </c>
      <c r="G12" s="20">
        <f>COUNTIFS('CBS ED 2012'!$Q:$Q,$B12,'CBS ED 2012'!$R:$R,G$9)</f>
        <v>0</v>
      </c>
      <c r="H12" s="20">
        <f>COUNTIFS('CBS ED 2012'!$Q:$Q,$B12,'CBS ED 2012'!$R:$R,H$9)</f>
        <v>0</v>
      </c>
      <c r="I12" s="5"/>
    </row>
    <row r="13" spans="1:9" ht="12">
      <c r="A13" s="8"/>
      <c r="B13" s="13" t="s">
        <v>109</v>
      </c>
      <c r="C13" s="20">
        <f>COUNTIFS('CBS ED 2012'!$Q:$Q,$B13,'CBS ED 2012'!$R:$R,C$9)</f>
        <v>4</v>
      </c>
      <c r="D13" s="20">
        <f>COUNTIFS('CBS ED 2012'!$Q:$Q,$B13,'CBS ED 2012'!$R:$R,D$9)</f>
        <v>1</v>
      </c>
      <c r="E13" s="20">
        <f>COUNTIFS('CBS ED 2012'!$Q:$Q,$B13,'CBS ED 2012'!$R:$R,E$9)</f>
        <v>0</v>
      </c>
      <c r="F13" s="20">
        <f>COUNTIFS('CBS ED 2012'!$Q:$Q,$B13,'CBS ED 2012'!$R:$R,F$9)</f>
        <v>1</v>
      </c>
      <c r="G13" s="20">
        <f>COUNTIFS('CBS ED 2012'!$Q:$Q,$B13,'CBS ED 2012'!$R:$R,G$9)</f>
        <v>0</v>
      </c>
      <c r="H13" s="20">
        <f>COUNTIFS('CBS ED 2012'!$Q:$Q,$B13,'CBS ED 2012'!$R:$R,H$9)</f>
        <v>0</v>
      </c>
      <c r="I13" s="5"/>
    </row>
    <row r="14" spans="1:9" ht="12">
      <c r="A14" s="8"/>
      <c r="B14" s="21" t="s">
        <v>176</v>
      </c>
      <c r="C14" s="22">
        <f>COUNTIFS('CBS ED 2012'!$Q:$Q,$B14,'CBS ED 2012'!$R:$R,C$9)</f>
        <v>6</v>
      </c>
      <c r="D14" s="22">
        <f>COUNTIFS('CBS ED 2012'!$Q:$Q,$B14,'CBS ED 2012'!$R:$R,D$9)</f>
        <v>0</v>
      </c>
      <c r="E14" s="22">
        <f>COUNTIFS('CBS ED 2012'!$Q:$Q,$B14,'CBS ED 2012'!$R:$R,E$9)</f>
        <v>1</v>
      </c>
      <c r="F14" s="22">
        <f>COUNTIFS('CBS ED 2012'!$Q:$Q,$B14,'CBS ED 2012'!$R:$R,F$9)</f>
        <v>0</v>
      </c>
      <c r="G14" s="22">
        <f>COUNTIFS('CBS ED 2012'!$Q:$Q,$B14,'CBS ED 2012'!$R:$R,G$9)</f>
        <v>0</v>
      </c>
      <c r="H14" s="22">
        <f>COUNTIFS('CBS ED 2012'!$Q:$Q,$B14,'CBS ED 2012'!$R:$R,H$9)</f>
        <v>0</v>
      </c>
      <c r="I14" s="5"/>
    </row>
    <row r="15" spans="1:9" ht="12">
      <c r="B15" s="10"/>
      <c r="C15" s="10"/>
      <c r="D15" s="10"/>
      <c r="E15" s="10"/>
      <c r="F15" s="10"/>
      <c r="G15" s="10"/>
      <c r="H15" s="10"/>
    </row>
    <row r="16" spans="1:9" ht="12">
      <c r="A16" s="8"/>
      <c r="B16" s="45" t="s">
        <v>38</v>
      </c>
      <c r="C16" s="47" t="s">
        <v>50</v>
      </c>
      <c r="D16" s="47" t="s">
        <v>117</v>
      </c>
      <c r="E16" s="42" t="s">
        <v>205</v>
      </c>
      <c r="F16" s="42" t="s">
        <v>228</v>
      </c>
      <c r="G16" s="42" t="s">
        <v>302</v>
      </c>
      <c r="H16" s="42" t="s">
        <v>115</v>
      </c>
      <c r="I16" s="5"/>
    </row>
    <row r="17" spans="1:9" ht="12">
      <c r="A17" s="8"/>
      <c r="B17" s="46"/>
      <c r="C17" s="48"/>
      <c r="D17" s="49"/>
      <c r="E17" s="43"/>
      <c r="F17" s="43"/>
      <c r="G17" s="43"/>
      <c r="H17" s="44"/>
      <c r="I17" s="5"/>
    </row>
    <row r="18" spans="1:9" ht="12">
      <c r="A18" s="8"/>
      <c r="B18" s="18" t="s">
        <v>132</v>
      </c>
      <c r="C18" s="25">
        <f t="array" ref="C18">AVERAGE(IF('CBS ED 2012'!$Q:$Q=$B18,'CBS ED 2012'!T:T))</f>
        <v>1.5714285714285714</v>
      </c>
      <c r="D18" s="25">
        <f t="array" ref="D18">AVERAGE(IF('CBS ED 2012'!$Q:$Q=$B18,'CBS ED 2012'!U:U))</f>
        <v>7</v>
      </c>
      <c r="E18" s="25">
        <f t="array" ref="E18">AVERAGE(IF('CBS ED 2012'!$Q:$Q=$B18,'CBS ED 2012'!V:V))</f>
        <v>9.0714285714285712</v>
      </c>
      <c r="F18" s="25">
        <f t="array" ref="F18">AVERAGE(IF('CBS ED 2012'!$Q:$Q=$B18,'CBS ED 2012'!W:W))</f>
        <v>4.3076923076923075</v>
      </c>
      <c r="G18" s="25">
        <f t="array" ref="G18">AVERAGE(IF('CBS ED 2012'!$Q:$Q=$B18,'CBS ED 2012'!X:X))</f>
        <v>13.571428571428571</v>
      </c>
      <c r="H18" s="25">
        <f t="array" ref="H18">AVERAGE(IF('CBS ED 2012'!$Q:$Q=$B18,'CBS ED 2012'!Y:Y))</f>
        <v>34.93333333333333</v>
      </c>
      <c r="I18" s="5"/>
    </row>
    <row r="19" spans="1:9" ht="12">
      <c r="A19" s="8"/>
      <c r="B19" s="13" t="s">
        <v>248</v>
      </c>
      <c r="C19" s="26">
        <f t="array" ref="C19">AVERAGE(IF('CBS ED 2012'!$Q:$Q=$B19,'CBS ED 2012'!T:T))</f>
        <v>9</v>
      </c>
      <c r="D19" s="26">
        <f t="array" ref="D19">AVERAGE(IF('CBS ED 2012'!$Q:$Q=$B19,'CBS ED 2012'!U:U))</f>
        <v>12.5</v>
      </c>
      <c r="E19" s="26">
        <f t="array" ref="E19">AVERAGE(IF('CBS ED 2012'!$Q:$Q=$B19,'CBS ED 2012'!V:V))</f>
        <v>7</v>
      </c>
      <c r="F19" s="26">
        <f t="array" ref="F19">AVERAGE(IF('CBS ED 2012'!$Q:$Q=$B19,'CBS ED 2012'!W:W))</f>
        <v>3</v>
      </c>
      <c r="G19" s="26">
        <f t="array" ref="G19">AVERAGE(IF('CBS ED 2012'!$Q:$Q=$B19,'CBS ED 2012'!X:X))</f>
        <v>34</v>
      </c>
      <c r="H19" s="26">
        <f t="array" ref="H19">AVERAGE(IF('CBS ED 2012'!$Q:$Q=$B19,'CBS ED 2012'!Y:Y))</f>
        <v>54.5</v>
      </c>
      <c r="I19" s="5"/>
    </row>
    <row r="20" spans="1:9" ht="12">
      <c r="A20" s="8"/>
      <c r="B20" s="13" t="s">
        <v>109</v>
      </c>
      <c r="C20" s="26">
        <f t="array" ref="C20">AVERAGE(IF('CBS ED 2012'!$Q:$Q=$B20,'CBS ED 2012'!T:T))</f>
        <v>3.8333333333333335</v>
      </c>
      <c r="D20" s="26">
        <f t="array" ref="D20">AVERAGE(IF('CBS ED 2012'!$Q:$Q=$B20,'CBS ED 2012'!U:U))</f>
        <v>11</v>
      </c>
      <c r="E20" s="26">
        <f t="array" ref="E20">AVERAGE(IF('CBS ED 2012'!$Q:$Q=$B20,'CBS ED 2012'!V:V))</f>
        <v>11</v>
      </c>
      <c r="F20" s="26">
        <f t="array" ref="F20">AVERAGE(IF('CBS ED 2012'!$Q:$Q=$B20,'CBS ED 2012'!W:W))</f>
        <v>4.2</v>
      </c>
      <c r="G20" s="26">
        <f t="array" ref="G20">AVERAGE(IF('CBS ED 2012'!$Q:$Q=$B20,'CBS ED 2012'!X:X))</f>
        <v>11.6</v>
      </c>
      <c r="H20" s="26">
        <f t="array" ref="H20">AVERAGE(IF('CBS ED 2012'!$Q:$Q=$B20,'CBS ED 2012'!Y:Y))</f>
        <v>39.666666666666664</v>
      </c>
      <c r="I20" s="5"/>
    </row>
    <row r="21" spans="1:9" ht="12">
      <c r="A21" s="8"/>
      <c r="B21" s="21" t="s">
        <v>176</v>
      </c>
      <c r="C21" s="27">
        <f t="array" ref="C21">AVERAGE(IF('CBS ED 2012'!$Q:$Q=$B21,'CBS ED 2012'!T:T))</f>
        <v>3</v>
      </c>
      <c r="D21" s="27"/>
      <c r="E21" s="27"/>
      <c r="F21" s="27"/>
      <c r="G21" s="27"/>
      <c r="H21" s="27">
        <f t="array" ref="H21">AVERAGE(IF('CBS ED 2012'!$Q:$Q=$B21,'CBS ED 2012'!Y:Y))</f>
        <v>29.166666666666668</v>
      </c>
      <c r="I21" s="5"/>
    </row>
    <row r="22" spans="1:9" ht="12">
      <c r="B22" s="10"/>
      <c r="C22" s="10"/>
      <c r="D22" s="10"/>
      <c r="E22" s="10"/>
      <c r="F22" s="10"/>
      <c r="G22" s="10"/>
      <c r="H22" s="10"/>
    </row>
    <row r="23" spans="1:9" ht="12">
      <c r="A23" s="8"/>
      <c r="B23" s="36" t="s">
        <v>12</v>
      </c>
      <c r="C23" s="38" t="s">
        <v>50</v>
      </c>
      <c r="D23" s="38" t="s">
        <v>117</v>
      </c>
      <c r="E23" s="34" t="s">
        <v>205</v>
      </c>
      <c r="F23" s="34" t="s">
        <v>228</v>
      </c>
      <c r="G23" s="34" t="s">
        <v>302</v>
      </c>
      <c r="H23" s="34" t="s">
        <v>115</v>
      </c>
      <c r="I23" s="5"/>
    </row>
    <row r="24" spans="1:9" ht="12">
      <c r="A24" s="8"/>
      <c r="B24" s="37"/>
      <c r="C24" s="39"/>
      <c r="D24" s="40"/>
      <c r="E24" s="41"/>
      <c r="F24" s="41"/>
      <c r="G24" s="41"/>
      <c r="H24" s="35"/>
      <c r="I24" s="5"/>
    </row>
    <row r="25" spans="1:9" ht="12">
      <c r="A25" s="8"/>
      <c r="B25" s="18" t="s">
        <v>132</v>
      </c>
      <c r="C25" s="25">
        <f t="array" ref="C25">MEDIAN(IF('CBS ED 2012'!$Q:$Q=$B25,'CBS ED 2012'!T:T))</f>
        <v>1</v>
      </c>
      <c r="D25" s="25">
        <f t="array" ref="D25">MEDIAN(IF('CBS ED 2012'!$Q:$Q=$B25,'CBS ED 2012'!U:U))</f>
        <v>5</v>
      </c>
      <c r="E25" s="25">
        <f t="array" ref="E25">MEDIAN(IF('CBS ED 2012'!$Q:$Q=$B25,'CBS ED 2012'!V:V))</f>
        <v>8</v>
      </c>
      <c r="F25" s="25">
        <f t="array" ref="F25">MEDIAN(IF('CBS ED 2012'!$Q:$Q=$B25,'CBS ED 2012'!W:W))</f>
        <v>3</v>
      </c>
      <c r="G25" s="25">
        <f t="array" ref="G25">MEDIAN(IF('CBS ED 2012'!$Q:$Q=$B25,'CBS ED 2012'!X:X))</f>
        <v>13.5</v>
      </c>
      <c r="H25" s="25">
        <f t="array" ref="H25">MEDIAN(IF('CBS ED 2012'!$Q:$Q=$B25,'CBS ED 2012'!Y:Y))</f>
        <v>33</v>
      </c>
      <c r="I25" s="5"/>
    </row>
    <row r="26" spans="1:9" ht="12">
      <c r="A26" s="8"/>
      <c r="B26" s="13" t="s">
        <v>248</v>
      </c>
      <c r="C26" s="26">
        <f t="array" ref="C26">MEDIAN(IF('CBS ED 2012'!$Q:$Q=$B26,'CBS ED 2012'!T:T))</f>
        <v>9</v>
      </c>
      <c r="D26" s="26">
        <f t="array" ref="D26">MEDIAN(IF('CBS ED 2012'!$Q:$Q=$B26,'CBS ED 2012'!U:U))</f>
        <v>12.5</v>
      </c>
      <c r="E26" s="26">
        <f t="array" ref="E26">MEDIAN(IF('CBS ED 2012'!$Q:$Q=$B26,'CBS ED 2012'!V:V))</f>
        <v>7</v>
      </c>
      <c r="F26" s="26">
        <f t="array" ref="F26">MEDIAN(IF('CBS ED 2012'!$Q:$Q=$B26,'CBS ED 2012'!W:W))</f>
        <v>3</v>
      </c>
      <c r="G26" s="26">
        <f t="array" ref="G26">MEDIAN(IF('CBS ED 2012'!$Q:$Q=$B26,'CBS ED 2012'!X:X))</f>
        <v>34</v>
      </c>
      <c r="H26" s="26">
        <f t="array" ref="H26">MEDIAN(IF('CBS ED 2012'!$Q:$Q=$B26,'CBS ED 2012'!Y:Y))</f>
        <v>54.5</v>
      </c>
      <c r="I26" s="5"/>
    </row>
    <row r="27" spans="1:9" ht="12">
      <c r="A27" s="8"/>
      <c r="B27" s="13" t="s">
        <v>109</v>
      </c>
      <c r="C27" s="26">
        <f t="array" ref="C27">MEDIAN(IF('CBS ED 2012'!$Q:$Q=$B27,'CBS ED 2012'!T:T))</f>
        <v>1.5</v>
      </c>
      <c r="D27" s="26">
        <f t="array" ref="D27">MEDIAN(IF('CBS ED 2012'!$Q:$Q=$B27,'CBS ED 2012'!U:U))</f>
        <v>10.5</v>
      </c>
      <c r="E27" s="26">
        <f t="array" ref="E27">MEDIAN(IF('CBS ED 2012'!$Q:$Q=$B27,'CBS ED 2012'!V:V))</f>
        <v>10</v>
      </c>
      <c r="F27" s="26">
        <f t="array" ref="F27">MEDIAN(IF('CBS ED 2012'!$Q:$Q=$B27,'CBS ED 2012'!W:W))</f>
        <v>3</v>
      </c>
      <c r="G27" s="26">
        <f t="array" ref="G27">MEDIAN(IF('CBS ED 2012'!$Q:$Q=$B27,'CBS ED 2012'!X:X))</f>
        <v>14</v>
      </c>
      <c r="H27" s="26">
        <f t="array" ref="H27">MEDIAN(IF('CBS ED 2012'!$Q:$Q=$B27,'CBS ED 2012'!Y:Y))</f>
        <v>38.5</v>
      </c>
      <c r="I27" s="5"/>
    </row>
    <row r="28" spans="1:9" ht="12">
      <c r="A28" s="8"/>
      <c r="B28" s="21" t="s">
        <v>176</v>
      </c>
      <c r="C28" s="27">
        <f t="array" ref="C28">MEDIAN(IF('CBS ED 2012'!$Q:$Q=$B28,'CBS ED 2012'!T:T))</f>
        <v>3</v>
      </c>
      <c r="D28" s="27"/>
      <c r="E28" s="27"/>
      <c r="F28" s="27"/>
      <c r="G28" s="27"/>
      <c r="H28" s="27">
        <f t="array" ref="H28">MEDIAN(IF('CBS ED 2012'!$Q:$Q=$B28,'CBS ED 2012'!Y:Y))</f>
        <v>29.5</v>
      </c>
      <c r="I28" s="5"/>
    </row>
    <row r="29" spans="1:9" ht="12">
      <c r="B29" s="1"/>
      <c r="C29" s="1"/>
      <c r="D29" s="1"/>
      <c r="E29" s="1"/>
      <c r="F29" s="1"/>
      <c r="G29" s="1"/>
      <c r="H29" s="1"/>
    </row>
    <row r="31" spans="1:9" ht="12">
      <c r="H31" s="15"/>
    </row>
  </sheetData>
  <sheetCalcPr fullCalcOnLoad="1"/>
  <mergeCells count="23">
    <mergeCell ref="B2:B3"/>
    <mergeCell ref="C2:C3"/>
    <mergeCell ref="B9:B10"/>
    <mergeCell ref="C9:C10"/>
    <mergeCell ref="D9:D10"/>
    <mergeCell ref="F9:F10"/>
    <mergeCell ref="G9:G10"/>
    <mergeCell ref="H9:H10"/>
    <mergeCell ref="B16:B17"/>
    <mergeCell ref="C16:C17"/>
    <mergeCell ref="D16:D17"/>
    <mergeCell ref="E16:E17"/>
    <mergeCell ref="F16:F17"/>
    <mergeCell ref="G16:G17"/>
    <mergeCell ref="H16:H17"/>
    <mergeCell ref="E9:E10"/>
    <mergeCell ref="H23:H24"/>
    <mergeCell ref="B23:B24"/>
    <mergeCell ref="C23:C24"/>
    <mergeCell ref="D23:D24"/>
    <mergeCell ref="E23:E24"/>
    <mergeCell ref="F23:F24"/>
    <mergeCell ref="G23:G24"/>
  </mergeCells>
  <phoneticPr fontId="7" type="noConversion"/>
  <pageMargins left="0.75" right="0.75" top="1" bottom="1" header="0.5" footer="0.5"/>
  <drawing r:id="rId1"/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P153"/>
  <sheetViews>
    <sheetView workbookViewId="0"/>
  </sheetViews>
  <sheetFormatPr baseColWidth="10" defaultColWidth="9.1640625" defaultRowHeight="12.75" customHeight="1"/>
  <cols>
    <col min="1" max="9" width="9.1640625" customWidth="1"/>
    <col min="10" max="10" width="10.6640625" customWidth="1"/>
    <col min="11" max="16" width="9.1640625" customWidth="1"/>
  </cols>
  <sheetData>
    <row r="1" spans="1:16" ht="12">
      <c r="A1" s="3"/>
    </row>
    <row r="2" spans="1:16" ht="12">
      <c r="A2" s="4"/>
      <c r="B2" s="5"/>
      <c r="E2" s="2"/>
      <c r="F2" s="2"/>
      <c r="G2" s="6"/>
      <c r="K2" s="7"/>
      <c r="L2" s="7"/>
    </row>
    <row r="3" spans="1:16" ht="13">
      <c r="A3" s="9"/>
      <c r="B3" s="5"/>
      <c r="C3" s="2"/>
      <c r="E3" s="2"/>
      <c r="F3" s="2"/>
      <c r="G3" s="6"/>
      <c r="K3" s="7"/>
      <c r="L3" s="7"/>
    </row>
    <row r="4" spans="1:16" ht="13">
      <c r="A4" s="9"/>
      <c r="B4" s="5"/>
      <c r="C4" s="2"/>
      <c r="E4" s="2"/>
      <c r="F4" s="2"/>
      <c r="G4" s="6"/>
      <c r="K4" s="7"/>
      <c r="L4" s="7"/>
    </row>
    <row r="5" spans="1:16" ht="13">
      <c r="A5" s="9"/>
      <c r="B5" s="5"/>
      <c r="C5" s="2"/>
      <c r="E5" s="2"/>
      <c r="F5" s="7"/>
      <c r="G5" s="6"/>
      <c r="K5" s="7"/>
      <c r="L5" s="7"/>
    </row>
    <row r="6" spans="1:16" ht="13">
      <c r="A6" s="9"/>
      <c r="B6" s="5"/>
      <c r="E6" s="2"/>
      <c r="F6" s="2"/>
      <c r="G6" s="6"/>
      <c r="K6" s="7"/>
      <c r="L6" s="7"/>
    </row>
    <row r="7" spans="1:16" ht="12">
      <c r="A7" s="1"/>
      <c r="E7" s="2"/>
      <c r="F7" s="2"/>
      <c r="G7" s="6"/>
      <c r="K7" s="7"/>
      <c r="L7" s="7"/>
    </row>
    <row r="8" spans="1:16" ht="12"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30">
      <c r="A9" s="8"/>
      <c r="B9" s="4" t="s">
        <v>87</v>
      </c>
      <c r="C9" s="4" t="s">
        <v>267</v>
      </c>
      <c r="D9" s="4" t="s">
        <v>214</v>
      </c>
      <c r="E9" s="4" t="s">
        <v>153</v>
      </c>
      <c r="F9" s="4" t="s">
        <v>22</v>
      </c>
      <c r="G9" s="4" t="s">
        <v>304</v>
      </c>
      <c r="H9" s="4" t="s">
        <v>63</v>
      </c>
      <c r="I9" s="4" t="s">
        <v>149</v>
      </c>
      <c r="J9" s="4" t="s">
        <v>285</v>
      </c>
      <c r="K9" s="4" t="s">
        <v>185</v>
      </c>
      <c r="L9" s="4" t="s">
        <v>175</v>
      </c>
      <c r="M9" s="4" t="s">
        <v>125</v>
      </c>
      <c r="N9" s="4" t="s">
        <v>169</v>
      </c>
      <c r="O9" s="4" t="s">
        <v>126</v>
      </c>
      <c r="P9" s="5"/>
    </row>
    <row r="10" spans="1:16" ht="26">
      <c r="A10" s="8"/>
      <c r="B10" s="9" t="s">
        <v>51</v>
      </c>
      <c r="C10" s="9" t="s">
        <v>308</v>
      </c>
      <c r="D10" s="9" t="s">
        <v>33</v>
      </c>
      <c r="E10" s="9" t="s">
        <v>0</v>
      </c>
      <c r="F10" s="9">
        <v>740</v>
      </c>
      <c r="G10" s="9">
        <v>3.9</v>
      </c>
      <c r="H10" s="9"/>
      <c r="I10" s="9" t="s">
        <v>58</v>
      </c>
      <c r="J10" s="9"/>
      <c r="K10" s="9">
        <v>26</v>
      </c>
      <c r="L10" s="9">
        <v>5</v>
      </c>
      <c r="M10" s="9" t="s">
        <v>165</v>
      </c>
      <c r="N10" s="9" t="s">
        <v>165</v>
      </c>
      <c r="O10" s="9"/>
      <c r="P10" s="5"/>
    </row>
    <row r="11" spans="1:16" ht="65">
      <c r="A11" s="8"/>
      <c r="B11" s="9" t="s">
        <v>7</v>
      </c>
      <c r="C11" s="9" t="s">
        <v>308</v>
      </c>
      <c r="D11" s="9" t="s">
        <v>33</v>
      </c>
      <c r="E11" s="9"/>
      <c r="F11" s="9">
        <v>660</v>
      </c>
      <c r="G11" s="9">
        <v>3.73</v>
      </c>
      <c r="H11" s="9" t="s">
        <v>136</v>
      </c>
      <c r="I11" s="9" t="s">
        <v>58</v>
      </c>
      <c r="J11" s="9"/>
      <c r="K11" s="9">
        <v>27</v>
      </c>
      <c r="L11" s="9">
        <v>4</v>
      </c>
      <c r="M11" s="9" t="s">
        <v>79</v>
      </c>
      <c r="N11" s="9" t="s">
        <v>120</v>
      </c>
      <c r="O11" s="9" t="s">
        <v>72</v>
      </c>
      <c r="P11" s="5"/>
    </row>
    <row r="12" spans="1:16" ht="26">
      <c r="A12" s="8"/>
      <c r="B12" s="9" t="s">
        <v>140</v>
      </c>
      <c r="C12" s="9" t="s">
        <v>308</v>
      </c>
      <c r="D12" s="9"/>
      <c r="E12" s="9"/>
      <c r="F12" s="9" t="s">
        <v>47</v>
      </c>
      <c r="G12" s="9"/>
      <c r="H12" s="9" t="s">
        <v>206</v>
      </c>
      <c r="I12" s="9" t="s">
        <v>58</v>
      </c>
      <c r="J12" s="9"/>
      <c r="K12" s="9" t="s">
        <v>47</v>
      </c>
      <c r="L12" s="9" t="s">
        <v>47</v>
      </c>
      <c r="M12" s="9" t="s">
        <v>47</v>
      </c>
      <c r="N12" s="9" t="s">
        <v>47</v>
      </c>
      <c r="O12" s="9"/>
      <c r="P12" s="5"/>
    </row>
    <row r="13" spans="1:16" ht="65">
      <c r="A13" s="8"/>
      <c r="B13" s="9" t="s">
        <v>288</v>
      </c>
      <c r="C13" s="9" t="s">
        <v>164</v>
      </c>
      <c r="D13" s="9" t="s">
        <v>33</v>
      </c>
      <c r="E13" s="9" t="s">
        <v>47</v>
      </c>
      <c r="F13" s="9">
        <v>460</v>
      </c>
      <c r="G13" s="9">
        <v>3.47</v>
      </c>
      <c r="H13" s="9" t="s">
        <v>206</v>
      </c>
      <c r="I13" s="9" t="s">
        <v>58</v>
      </c>
      <c r="J13" s="9"/>
      <c r="K13" s="9"/>
      <c r="L13" s="9">
        <v>9</v>
      </c>
      <c r="M13" s="9" t="s">
        <v>143</v>
      </c>
      <c r="N13" s="9" t="s">
        <v>1</v>
      </c>
      <c r="O13" s="9" t="s">
        <v>61</v>
      </c>
      <c r="P13" s="5"/>
    </row>
    <row r="14" spans="1:16" ht="39">
      <c r="A14" s="8"/>
      <c r="B14" s="9" t="s">
        <v>192</v>
      </c>
      <c r="C14" s="9" t="s">
        <v>70</v>
      </c>
      <c r="D14" s="9" t="s">
        <v>286</v>
      </c>
      <c r="E14" s="9" t="s">
        <v>47</v>
      </c>
      <c r="F14" s="9" t="s">
        <v>47</v>
      </c>
      <c r="G14" s="9" t="s">
        <v>47</v>
      </c>
      <c r="H14" s="9" t="s">
        <v>206</v>
      </c>
      <c r="I14" s="9" t="s">
        <v>58</v>
      </c>
      <c r="J14" s="9"/>
      <c r="K14" s="9">
        <v>25</v>
      </c>
      <c r="L14" s="9">
        <v>3</v>
      </c>
      <c r="M14" s="9" t="s">
        <v>229</v>
      </c>
      <c r="N14" s="9" t="s">
        <v>165</v>
      </c>
      <c r="O14" s="9" t="s">
        <v>195</v>
      </c>
      <c r="P14" s="5"/>
    </row>
    <row r="15" spans="1:16" ht="39">
      <c r="A15" s="8"/>
      <c r="B15" s="9" t="s">
        <v>314</v>
      </c>
      <c r="C15" s="9" t="s">
        <v>70</v>
      </c>
      <c r="D15" s="9" t="s">
        <v>33</v>
      </c>
      <c r="E15" s="9" t="s">
        <v>0</v>
      </c>
      <c r="F15" s="9">
        <v>710</v>
      </c>
      <c r="G15" s="9" t="s">
        <v>47</v>
      </c>
      <c r="H15" s="9" t="s">
        <v>72</v>
      </c>
      <c r="I15" s="9" t="s">
        <v>58</v>
      </c>
      <c r="J15" s="9"/>
      <c r="K15" s="9">
        <v>27</v>
      </c>
      <c r="L15" s="9">
        <v>0</v>
      </c>
      <c r="M15" s="9" t="s">
        <v>276</v>
      </c>
      <c r="N15" s="9" t="s">
        <v>301</v>
      </c>
      <c r="O15" s="9" t="s">
        <v>72</v>
      </c>
      <c r="P15" s="5"/>
    </row>
    <row r="16" spans="1:16" ht="52">
      <c r="A16" s="8"/>
      <c r="B16" s="9" t="s">
        <v>88</v>
      </c>
      <c r="C16" s="9" t="s">
        <v>70</v>
      </c>
      <c r="D16" s="9" t="s">
        <v>245</v>
      </c>
      <c r="E16" s="9" t="s">
        <v>47</v>
      </c>
      <c r="F16" s="9" t="s">
        <v>47</v>
      </c>
      <c r="G16" s="9">
        <v>3.77</v>
      </c>
      <c r="H16" s="9" t="s">
        <v>136</v>
      </c>
      <c r="I16" s="9" t="s">
        <v>58</v>
      </c>
      <c r="J16" s="9"/>
      <c r="K16" s="9"/>
      <c r="L16" s="9">
        <v>0</v>
      </c>
      <c r="M16" s="9" t="s">
        <v>165</v>
      </c>
      <c r="N16" s="9"/>
      <c r="O16" s="9" t="s">
        <v>127</v>
      </c>
      <c r="P16" s="5"/>
    </row>
    <row r="17" spans="1:16" ht="52">
      <c r="A17" s="8"/>
      <c r="B17" s="9" t="s">
        <v>306</v>
      </c>
      <c r="C17" s="9" t="s">
        <v>308</v>
      </c>
      <c r="D17" s="9" t="s">
        <v>245</v>
      </c>
      <c r="E17" s="9" t="s">
        <v>0</v>
      </c>
      <c r="F17" s="9">
        <v>760</v>
      </c>
      <c r="G17" s="9">
        <v>3.7</v>
      </c>
      <c r="H17" s="9" t="s">
        <v>93</v>
      </c>
      <c r="I17" s="9" t="s">
        <v>58</v>
      </c>
      <c r="J17" s="9"/>
      <c r="K17" s="9"/>
      <c r="L17" s="9">
        <v>5</v>
      </c>
      <c r="M17" s="9"/>
      <c r="N17" s="9" t="s">
        <v>52</v>
      </c>
      <c r="O17" s="9" t="s">
        <v>93</v>
      </c>
      <c r="P17" s="5"/>
    </row>
    <row r="18" spans="1:16" ht="52">
      <c r="A18" s="8"/>
      <c r="B18" s="9" t="s">
        <v>77</v>
      </c>
      <c r="C18" s="9" t="s">
        <v>70</v>
      </c>
      <c r="D18" s="9" t="s">
        <v>245</v>
      </c>
      <c r="E18" s="9" t="s">
        <v>0</v>
      </c>
      <c r="F18" s="9">
        <v>530</v>
      </c>
      <c r="G18" s="9"/>
      <c r="H18" s="9" t="s">
        <v>122</v>
      </c>
      <c r="I18" s="9" t="s">
        <v>58</v>
      </c>
      <c r="J18" s="9"/>
      <c r="K18" s="9">
        <v>30</v>
      </c>
      <c r="L18" s="9">
        <v>5</v>
      </c>
      <c r="M18" s="9" t="s">
        <v>179</v>
      </c>
      <c r="N18" s="9" t="s">
        <v>195</v>
      </c>
      <c r="O18" s="9" t="s">
        <v>127</v>
      </c>
      <c r="P18" s="5"/>
    </row>
    <row r="19" spans="1:16" ht="26">
      <c r="A19" s="8"/>
      <c r="B19" s="9" t="s">
        <v>193</v>
      </c>
      <c r="C19" s="9" t="s">
        <v>70</v>
      </c>
      <c r="D19" s="9" t="s">
        <v>33</v>
      </c>
      <c r="E19" s="9" t="s">
        <v>0</v>
      </c>
      <c r="F19" s="9">
        <v>740</v>
      </c>
      <c r="G19" s="9">
        <v>3.36</v>
      </c>
      <c r="H19" s="9"/>
      <c r="I19" s="9" t="s">
        <v>58</v>
      </c>
      <c r="J19" s="9"/>
      <c r="K19" s="9">
        <v>27</v>
      </c>
      <c r="L19" s="9">
        <v>0</v>
      </c>
      <c r="M19" s="9"/>
      <c r="N19" s="9"/>
      <c r="O19" s="9"/>
      <c r="P19" s="5"/>
    </row>
    <row r="20" spans="1:16" ht="52">
      <c r="A20" s="8"/>
      <c r="B20" s="9" t="s">
        <v>226</v>
      </c>
      <c r="C20" s="9" t="s">
        <v>308</v>
      </c>
      <c r="D20" s="9" t="s">
        <v>33</v>
      </c>
      <c r="E20" s="9" t="s">
        <v>116</v>
      </c>
      <c r="F20" s="9">
        <v>760</v>
      </c>
      <c r="G20" s="9">
        <v>3.3</v>
      </c>
      <c r="H20" s="9" t="s">
        <v>261</v>
      </c>
      <c r="I20" s="9" t="s">
        <v>58</v>
      </c>
      <c r="J20" s="9"/>
      <c r="K20" s="9">
        <v>27</v>
      </c>
      <c r="L20" s="9">
        <v>5</v>
      </c>
      <c r="M20" s="9" t="s">
        <v>165</v>
      </c>
      <c r="N20" s="9" t="s">
        <v>45</v>
      </c>
      <c r="O20" s="9" t="s">
        <v>45</v>
      </c>
      <c r="P20" s="5"/>
    </row>
    <row r="21" spans="1:16" ht="52">
      <c r="A21" s="8"/>
      <c r="B21" s="9" t="s">
        <v>39</v>
      </c>
      <c r="C21" s="9" t="s">
        <v>70</v>
      </c>
      <c r="D21" s="9" t="s">
        <v>33</v>
      </c>
      <c r="E21" s="9" t="s">
        <v>0</v>
      </c>
      <c r="F21" s="9">
        <v>710</v>
      </c>
      <c r="G21" s="9" t="s">
        <v>47</v>
      </c>
      <c r="H21" s="9" t="s">
        <v>136</v>
      </c>
      <c r="I21" s="9" t="s">
        <v>58</v>
      </c>
      <c r="J21" s="9"/>
      <c r="K21" s="9">
        <v>27</v>
      </c>
      <c r="L21" s="9">
        <v>7</v>
      </c>
      <c r="M21" s="9" t="s">
        <v>235</v>
      </c>
      <c r="N21" s="9" t="s">
        <v>195</v>
      </c>
      <c r="O21" s="9" t="s">
        <v>45</v>
      </c>
      <c r="P21" s="5"/>
    </row>
    <row r="22" spans="1:16" ht="39">
      <c r="A22" s="8"/>
      <c r="B22" s="9" t="s">
        <v>213</v>
      </c>
      <c r="C22" s="9" t="s">
        <v>308</v>
      </c>
      <c r="D22" s="9" t="s">
        <v>33</v>
      </c>
      <c r="E22" s="9" t="s">
        <v>0</v>
      </c>
      <c r="F22" s="9">
        <v>740</v>
      </c>
      <c r="G22" s="9">
        <v>3.51</v>
      </c>
      <c r="H22" s="9" t="s">
        <v>72</v>
      </c>
      <c r="I22" s="9" t="s">
        <v>58</v>
      </c>
      <c r="J22" s="9"/>
      <c r="K22" s="9">
        <v>31</v>
      </c>
      <c r="L22" s="9">
        <v>7</v>
      </c>
      <c r="M22" s="9" t="s">
        <v>122</v>
      </c>
      <c r="N22" s="9" t="s">
        <v>301</v>
      </c>
      <c r="O22" s="9" t="s">
        <v>72</v>
      </c>
      <c r="P22" s="5"/>
    </row>
    <row r="23" spans="1:16" ht="26">
      <c r="A23" s="8"/>
      <c r="B23" s="9" t="s">
        <v>320</v>
      </c>
      <c r="C23" s="9" t="s">
        <v>308</v>
      </c>
      <c r="D23" s="9" t="s">
        <v>33</v>
      </c>
      <c r="E23" s="9" t="s">
        <v>0</v>
      </c>
      <c r="F23" s="9">
        <v>760</v>
      </c>
      <c r="G23" s="9">
        <v>3.54</v>
      </c>
      <c r="H23" s="9" t="s">
        <v>128</v>
      </c>
      <c r="I23" s="9" t="s">
        <v>58</v>
      </c>
      <c r="J23" s="9"/>
      <c r="K23" s="9">
        <v>26</v>
      </c>
      <c r="L23" s="9">
        <v>0</v>
      </c>
      <c r="M23" s="9" t="s">
        <v>165</v>
      </c>
      <c r="N23" s="9" t="s">
        <v>165</v>
      </c>
      <c r="O23" s="9" t="s">
        <v>72</v>
      </c>
      <c r="P23" s="5"/>
    </row>
    <row r="24" spans="1:16" ht="26">
      <c r="A24" s="8"/>
      <c r="B24" s="9" t="s">
        <v>166</v>
      </c>
      <c r="C24" s="9" t="s">
        <v>70</v>
      </c>
      <c r="D24" s="9" t="s">
        <v>33</v>
      </c>
      <c r="E24" s="9"/>
      <c r="F24" s="9">
        <v>690</v>
      </c>
      <c r="G24" s="9"/>
      <c r="H24" s="9"/>
      <c r="I24" s="9" t="s">
        <v>58</v>
      </c>
      <c r="J24" s="9"/>
      <c r="K24" s="9"/>
      <c r="L24" s="9">
        <v>0</v>
      </c>
      <c r="M24" s="9"/>
      <c r="N24" s="9"/>
      <c r="O24" s="9"/>
      <c r="P24" s="5"/>
    </row>
    <row r="25" spans="1:16" ht="52">
      <c r="A25" s="8"/>
      <c r="B25" s="9" t="s">
        <v>287</v>
      </c>
      <c r="C25" s="9" t="s">
        <v>70</v>
      </c>
      <c r="D25" s="9" t="s">
        <v>245</v>
      </c>
      <c r="E25" s="9" t="s">
        <v>0</v>
      </c>
      <c r="F25" s="9">
        <v>730</v>
      </c>
      <c r="G25" s="9"/>
      <c r="H25" s="9" t="s">
        <v>136</v>
      </c>
      <c r="I25" s="9" t="s">
        <v>58</v>
      </c>
      <c r="J25" s="9"/>
      <c r="K25" s="9">
        <v>27</v>
      </c>
      <c r="L25" s="9">
        <v>4</v>
      </c>
      <c r="M25" s="9" t="s">
        <v>181</v>
      </c>
      <c r="N25" s="9" t="s">
        <v>141</v>
      </c>
      <c r="O25" s="9" t="s">
        <v>61</v>
      </c>
      <c r="P25" s="5"/>
    </row>
    <row r="26" spans="1:16" ht="26">
      <c r="A26" s="8"/>
      <c r="B26" s="9" t="s">
        <v>260</v>
      </c>
      <c r="C26" s="9" t="s">
        <v>70</v>
      </c>
      <c r="D26" s="9" t="s">
        <v>33</v>
      </c>
      <c r="E26" s="9" t="s">
        <v>47</v>
      </c>
      <c r="F26" s="9">
        <v>760</v>
      </c>
      <c r="G26" s="9">
        <v>3.3</v>
      </c>
      <c r="H26" s="9" t="s">
        <v>72</v>
      </c>
      <c r="I26" s="9" t="s">
        <v>58</v>
      </c>
      <c r="J26" s="9"/>
      <c r="K26" s="9" t="s">
        <v>47</v>
      </c>
      <c r="L26" s="9" t="s">
        <v>47</v>
      </c>
      <c r="M26" s="9" t="s">
        <v>47</v>
      </c>
      <c r="N26" s="9" t="s">
        <v>47</v>
      </c>
      <c r="O26" s="9" t="s">
        <v>72</v>
      </c>
      <c r="P26" s="5"/>
    </row>
    <row r="27" spans="1:16" ht="52">
      <c r="A27" s="8"/>
      <c r="B27" s="9" t="s">
        <v>269</v>
      </c>
      <c r="C27" s="9" t="s">
        <v>70</v>
      </c>
      <c r="D27" s="9" t="s">
        <v>277</v>
      </c>
      <c r="E27" s="9" t="s">
        <v>47</v>
      </c>
      <c r="F27" s="9">
        <v>750</v>
      </c>
      <c r="G27" s="9">
        <v>3.04</v>
      </c>
      <c r="H27" s="9" t="s">
        <v>261</v>
      </c>
      <c r="I27" s="9" t="s">
        <v>59</v>
      </c>
      <c r="J27" s="11">
        <v>40835</v>
      </c>
      <c r="K27" s="9">
        <v>27</v>
      </c>
      <c r="L27" s="9">
        <v>5</v>
      </c>
      <c r="M27" s="9" t="s">
        <v>165</v>
      </c>
      <c r="N27" s="9" t="s">
        <v>165</v>
      </c>
      <c r="O27" s="9" t="s">
        <v>195</v>
      </c>
      <c r="P27" s="5"/>
    </row>
    <row r="28" spans="1:16" ht="26">
      <c r="A28" s="8"/>
      <c r="B28" s="9" t="s">
        <v>36</v>
      </c>
      <c r="C28" s="9" t="s">
        <v>70</v>
      </c>
      <c r="D28" s="9" t="s">
        <v>33</v>
      </c>
      <c r="E28" s="9" t="s">
        <v>0</v>
      </c>
      <c r="F28" s="9">
        <v>700</v>
      </c>
      <c r="G28" s="9">
        <v>3.3</v>
      </c>
      <c r="H28" s="9" t="s">
        <v>93</v>
      </c>
      <c r="I28" s="9" t="s">
        <v>58</v>
      </c>
      <c r="J28" s="9"/>
      <c r="K28" s="9">
        <v>26</v>
      </c>
      <c r="L28" s="9">
        <v>4</v>
      </c>
      <c r="M28" s="9" t="s">
        <v>165</v>
      </c>
      <c r="N28" s="9" t="s">
        <v>165</v>
      </c>
      <c r="O28" s="9" t="s">
        <v>72</v>
      </c>
      <c r="P28" s="5"/>
    </row>
    <row r="29" spans="1:16" ht="65">
      <c r="A29" s="8"/>
      <c r="B29" s="9" t="s">
        <v>18</v>
      </c>
      <c r="C29" s="9" t="s">
        <v>164</v>
      </c>
      <c r="D29" s="9" t="s">
        <v>33</v>
      </c>
      <c r="E29" s="9" t="s">
        <v>0</v>
      </c>
      <c r="F29" s="9">
        <v>740</v>
      </c>
      <c r="G29" s="9">
        <v>3.22</v>
      </c>
      <c r="H29" s="9" t="s">
        <v>136</v>
      </c>
      <c r="I29" s="9" t="s">
        <v>58</v>
      </c>
      <c r="J29" s="9"/>
      <c r="K29" s="9">
        <v>31</v>
      </c>
      <c r="L29" s="9">
        <v>11</v>
      </c>
      <c r="M29" s="9" t="s">
        <v>9</v>
      </c>
      <c r="N29" s="9" t="s">
        <v>168</v>
      </c>
      <c r="O29" s="9" t="s">
        <v>110</v>
      </c>
      <c r="P29" s="5"/>
    </row>
    <row r="30" spans="1:16" ht="39">
      <c r="A30" s="8"/>
      <c r="B30" s="9" t="s">
        <v>150</v>
      </c>
      <c r="C30" s="9" t="s">
        <v>308</v>
      </c>
      <c r="D30" s="9" t="s">
        <v>33</v>
      </c>
      <c r="E30" s="9" t="s">
        <v>0</v>
      </c>
      <c r="F30" s="9">
        <v>740</v>
      </c>
      <c r="G30" s="9">
        <v>3.48</v>
      </c>
      <c r="H30" s="9" t="s">
        <v>206</v>
      </c>
      <c r="I30" s="9" t="s">
        <v>58</v>
      </c>
      <c r="J30" s="9"/>
      <c r="K30" s="9">
        <v>31</v>
      </c>
      <c r="L30" s="9">
        <v>1</v>
      </c>
      <c r="M30" s="9" t="s">
        <v>276</v>
      </c>
      <c r="N30" s="9" t="s">
        <v>64</v>
      </c>
      <c r="O30" s="9" t="s">
        <v>61</v>
      </c>
      <c r="P30" s="5"/>
    </row>
    <row r="31" spans="1:16" ht="52">
      <c r="A31" s="8"/>
      <c r="B31" s="9" t="s">
        <v>273</v>
      </c>
      <c r="C31" s="9" t="s">
        <v>70</v>
      </c>
      <c r="D31" s="9" t="s">
        <v>245</v>
      </c>
      <c r="E31" s="9"/>
      <c r="F31" s="9">
        <v>690</v>
      </c>
      <c r="G31" s="9"/>
      <c r="H31" s="9" t="s">
        <v>206</v>
      </c>
      <c r="I31" s="9" t="s">
        <v>58</v>
      </c>
      <c r="J31" s="9"/>
      <c r="K31" s="9">
        <v>28</v>
      </c>
      <c r="L31" s="9">
        <v>5</v>
      </c>
      <c r="M31" s="9" t="s">
        <v>82</v>
      </c>
      <c r="N31" s="9" t="s">
        <v>206</v>
      </c>
      <c r="O31" s="9" t="s">
        <v>72</v>
      </c>
      <c r="P31" s="5"/>
    </row>
    <row r="32" spans="1:16" ht="26">
      <c r="A32" s="8"/>
      <c r="B32" s="9" t="s">
        <v>255</v>
      </c>
      <c r="C32" s="9" t="s">
        <v>70</v>
      </c>
      <c r="D32" s="9" t="s">
        <v>33</v>
      </c>
      <c r="E32" s="9"/>
      <c r="F32" s="9"/>
      <c r="G32" s="9" t="s">
        <v>47</v>
      </c>
      <c r="H32" s="9" t="s">
        <v>93</v>
      </c>
      <c r="I32" s="9" t="s">
        <v>58</v>
      </c>
      <c r="J32" s="9"/>
      <c r="K32" s="9">
        <v>27</v>
      </c>
      <c r="L32" s="9">
        <v>4</v>
      </c>
      <c r="M32" s="9" t="s">
        <v>122</v>
      </c>
      <c r="N32" s="9"/>
      <c r="O32" s="9" t="s">
        <v>72</v>
      </c>
      <c r="P32" s="5"/>
    </row>
    <row r="33" spans="1:16" ht="52">
      <c r="A33" s="8"/>
      <c r="B33" s="9" t="s">
        <v>244</v>
      </c>
      <c r="C33" s="9" t="s">
        <v>308</v>
      </c>
      <c r="D33" s="9" t="s">
        <v>245</v>
      </c>
      <c r="E33" s="9" t="s">
        <v>139</v>
      </c>
      <c r="F33" s="9">
        <v>710</v>
      </c>
      <c r="G33" s="9"/>
      <c r="H33" s="9" t="s">
        <v>206</v>
      </c>
      <c r="I33" s="9" t="s">
        <v>58</v>
      </c>
      <c r="J33" s="9"/>
      <c r="K33" s="9"/>
      <c r="L33" s="9">
        <v>0</v>
      </c>
      <c r="M33" s="9" t="s">
        <v>165</v>
      </c>
      <c r="N33" s="9" t="s">
        <v>165</v>
      </c>
      <c r="O33" s="9" t="s">
        <v>195</v>
      </c>
      <c r="P33" s="5"/>
    </row>
    <row r="34" spans="1:16" ht="39">
      <c r="A34" s="8"/>
      <c r="B34" s="9" t="s">
        <v>188</v>
      </c>
      <c r="C34" s="9" t="s">
        <v>308</v>
      </c>
      <c r="D34" s="9" t="s">
        <v>33</v>
      </c>
      <c r="E34" s="9" t="s">
        <v>0</v>
      </c>
      <c r="F34" s="9"/>
      <c r="G34" s="9">
        <v>3.66</v>
      </c>
      <c r="H34" s="9" t="s">
        <v>122</v>
      </c>
      <c r="I34" s="9" t="s">
        <v>58</v>
      </c>
      <c r="J34" s="9"/>
      <c r="K34" s="9">
        <v>30</v>
      </c>
      <c r="L34" s="9">
        <v>6</v>
      </c>
      <c r="M34" s="9" t="s">
        <v>122</v>
      </c>
      <c r="N34" s="9" t="s">
        <v>249</v>
      </c>
      <c r="O34" s="9" t="s">
        <v>195</v>
      </c>
      <c r="P34" s="5"/>
    </row>
    <row r="35" spans="1:16" ht="52">
      <c r="A35" s="8"/>
      <c r="B35" s="9" t="s">
        <v>151</v>
      </c>
      <c r="C35" s="9" t="s">
        <v>70</v>
      </c>
      <c r="D35" s="9" t="s">
        <v>245</v>
      </c>
      <c r="E35" s="9" t="s">
        <v>99</v>
      </c>
      <c r="F35" s="9">
        <v>660</v>
      </c>
      <c r="G35" s="9">
        <v>3.8</v>
      </c>
      <c r="H35" s="9" t="s">
        <v>93</v>
      </c>
      <c r="I35" s="9" t="s">
        <v>58</v>
      </c>
      <c r="J35" s="9"/>
      <c r="K35" s="9">
        <v>26</v>
      </c>
      <c r="L35" s="9">
        <v>5</v>
      </c>
      <c r="M35" s="9" t="s">
        <v>173</v>
      </c>
      <c r="N35" s="9" t="s">
        <v>173</v>
      </c>
      <c r="O35" s="9" t="s">
        <v>72</v>
      </c>
      <c r="P35" s="5"/>
    </row>
    <row r="36" spans="1:16" ht="39">
      <c r="A36" s="8"/>
      <c r="B36" s="9" t="s">
        <v>111</v>
      </c>
      <c r="C36" s="9" t="s">
        <v>308</v>
      </c>
      <c r="D36" s="9" t="s">
        <v>33</v>
      </c>
      <c r="E36" s="9" t="s">
        <v>0</v>
      </c>
      <c r="F36" s="9">
        <v>730</v>
      </c>
      <c r="G36" s="9">
        <v>3.13</v>
      </c>
      <c r="H36" s="9" t="s">
        <v>45</v>
      </c>
      <c r="I36" s="9" t="s">
        <v>58</v>
      </c>
      <c r="J36" s="9"/>
      <c r="K36" s="9">
        <v>26</v>
      </c>
      <c r="L36" s="9">
        <v>4</v>
      </c>
      <c r="M36" s="9" t="s">
        <v>143</v>
      </c>
      <c r="N36" s="9" t="s">
        <v>301</v>
      </c>
      <c r="O36" s="9" t="s">
        <v>61</v>
      </c>
      <c r="P36" s="5"/>
    </row>
    <row r="37" spans="1:16" ht="39">
      <c r="A37" s="8"/>
      <c r="B37" s="9" t="s">
        <v>134</v>
      </c>
      <c r="C37" s="9" t="s">
        <v>308</v>
      </c>
      <c r="D37" s="9" t="s">
        <v>33</v>
      </c>
      <c r="E37" s="9" t="s">
        <v>0</v>
      </c>
      <c r="F37" s="9"/>
      <c r="G37" s="9">
        <v>3.3</v>
      </c>
      <c r="H37" s="9" t="s">
        <v>206</v>
      </c>
      <c r="I37" s="9" t="s">
        <v>58</v>
      </c>
      <c r="J37" s="9"/>
      <c r="K37" s="9">
        <v>28</v>
      </c>
      <c r="L37" s="9">
        <v>4</v>
      </c>
      <c r="M37" s="9" t="s">
        <v>19</v>
      </c>
      <c r="N37" s="9" t="s">
        <v>206</v>
      </c>
      <c r="O37" s="9" t="s">
        <v>92</v>
      </c>
      <c r="P37" s="5"/>
    </row>
    <row r="38" spans="1:16" ht="39">
      <c r="A38" s="8"/>
      <c r="B38" s="9" t="s">
        <v>119</v>
      </c>
      <c r="C38" s="9" t="s">
        <v>308</v>
      </c>
      <c r="D38" s="9"/>
      <c r="E38" s="9" t="s">
        <v>47</v>
      </c>
      <c r="F38" s="9">
        <v>720</v>
      </c>
      <c r="G38" s="9">
        <v>3.5</v>
      </c>
      <c r="H38" s="9" t="s">
        <v>136</v>
      </c>
      <c r="I38" s="9" t="s">
        <v>58</v>
      </c>
      <c r="J38" s="9"/>
      <c r="K38" s="9">
        <v>27</v>
      </c>
      <c r="L38" s="9">
        <v>4</v>
      </c>
      <c r="M38" s="9" t="s">
        <v>181</v>
      </c>
      <c r="N38" s="9" t="s">
        <v>223</v>
      </c>
      <c r="O38" s="9" t="s">
        <v>223</v>
      </c>
      <c r="P38" s="5"/>
    </row>
    <row r="39" spans="1:16" ht="52">
      <c r="A39" s="8"/>
      <c r="B39" s="9" t="s">
        <v>172</v>
      </c>
      <c r="C39" s="9" t="s">
        <v>308</v>
      </c>
      <c r="D39" s="9" t="s">
        <v>245</v>
      </c>
      <c r="E39" s="9" t="s">
        <v>47</v>
      </c>
      <c r="F39" s="9">
        <v>790</v>
      </c>
      <c r="G39" s="9">
        <v>3.71</v>
      </c>
      <c r="H39" s="9" t="s">
        <v>261</v>
      </c>
      <c r="I39" s="9" t="s">
        <v>58</v>
      </c>
      <c r="J39" s="9"/>
      <c r="K39" s="9" t="s">
        <v>47</v>
      </c>
      <c r="L39" s="9" t="s">
        <v>47</v>
      </c>
      <c r="M39" s="9" t="s">
        <v>47</v>
      </c>
      <c r="N39" s="9" t="s">
        <v>47</v>
      </c>
      <c r="O39" s="9" t="s">
        <v>72</v>
      </c>
      <c r="P39" s="5"/>
    </row>
    <row r="40" spans="1:16" ht="26">
      <c r="A40" s="8"/>
      <c r="B40" s="9" t="s">
        <v>89</v>
      </c>
      <c r="C40" s="9" t="s">
        <v>308</v>
      </c>
      <c r="D40" s="9" t="s">
        <v>33</v>
      </c>
      <c r="E40" s="9" t="s">
        <v>0</v>
      </c>
      <c r="F40" s="9">
        <v>720</v>
      </c>
      <c r="G40" s="9">
        <v>3.23</v>
      </c>
      <c r="H40" s="9" t="s">
        <v>93</v>
      </c>
      <c r="I40" s="9" t="s">
        <v>58</v>
      </c>
      <c r="J40" s="9"/>
      <c r="K40" s="9">
        <v>27</v>
      </c>
      <c r="L40" s="9">
        <v>5</v>
      </c>
      <c r="M40" s="9" t="s">
        <v>122</v>
      </c>
      <c r="N40" s="9"/>
      <c r="O40" s="9" t="s">
        <v>127</v>
      </c>
      <c r="P40" s="5"/>
    </row>
    <row r="41" spans="1:16" ht="52">
      <c r="A41" s="8"/>
      <c r="B41" s="9" t="s">
        <v>271</v>
      </c>
      <c r="C41" s="9" t="s">
        <v>70</v>
      </c>
      <c r="D41" s="9" t="s">
        <v>245</v>
      </c>
      <c r="E41" s="9" t="s">
        <v>130</v>
      </c>
      <c r="F41" s="9">
        <v>750</v>
      </c>
      <c r="G41" s="9">
        <v>3.14</v>
      </c>
      <c r="H41" s="9" t="s">
        <v>15</v>
      </c>
      <c r="I41" s="9" t="s">
        <v>58</v>
      </c>
      <c r="J41" s="9"/>
      <c r="K41" s="9">
        <v>28</v>
      </c>
      <c r="L41" s="9">
        <v>6</v>
      </c>
      <c r="M41" s="9" t="s">
        <v>15</v>
      </c>
      <c r="N41" s="9"/>
      <c r="O41" s="9" t="s">
        <v>72</v>
      </c>
      <c r="P41" s="5"/>
    </row>
    <row r="42" spans="1:16" ht="39">
      <c r="A42" s="8"/>
      <c r="B42" s="9" t="s">
        <v>57</v>
      </c>
      <c r="C42" s="9" t="s">
        <v>308</v>
      </c>
      <c r="D42" s="9" t="s">
        <v>33</v>
      </c>
      <c r="E42" s="9" t="s">
        <v>0</v>
      </c>
      <c r="F42" s="9">
        <v>760</v>
      </c>
      <c r="G42" s="9">
        <v>3.63</v>
      </c>
      <c r="H42" s="9" t="s">
        <v>72</v>
      </c>
      <c r="I42" s="9" t="s">
        <v>58</v>
      </c>
      <c r="J42" s="12"/>
      <c r="K42" s="9">
        <v>26</v>
      </c>
      <c r="L42" s="9">
        <v>4</v>
      </c>
      <c r="M42" s="9"/>
      <c r="N42" s="9" t="s">
        <v>181</v>
      </c>
      <c r="O42" s="9"/>
      <c r="P42" s="5"/>
    </row>
    <row r="43" spans="1:16" ht="39">
      <c r="A43" s="8"/>
      <c r="B43" s="9" t="s">
        <v>86</v>
      </c>
      <c r="C43" s="9" t="s">
        <v>70</v>
      </c>
      <c r="D43" s="9" t="s">
        <v>112</v>
      </c>
      <c r="E43" s="9" t="s">
        <v>0</v>
      </c>
      <c r="F43" s="9">
        <v>730</v>
      </c>
      <c r="G43" s="9" t="s">
        <v>47</v>
      </c>
      <c r="H43" s="9" t="s">
        <v>206</v>
      </c>
      <c r="I43" s="9" t="s">
        <v>59</v>
      </c>
      <c r="J43" s="11">
        <v>40766</v>
      </c>
      <c r="K43" s="9">
        <v>29</v>
      </c>
      <c r="L43" s="9">
        <v>6</v>
      </c>
      <c r="M43" s="9" t="s">
        <v>82</v>
      </c>
      <c r="N43" s="9" t="s">
        <v>165</v>
      </c>
      <c r="O43" s="9" t="s">
        <v>61</v>
      </c>
      <c r="P43" s="5"/>
    </row>
    <row r="44" spans="1:16" ht="52">
      <c r="A44" s="8"/>
      <c r="B44" s="9" t="s">
        <v>129</v>
      </c>
      <c r="C44" s="9" t="s">
        <v>70</v>
      </c>
      <c r="D44" s="9" t="s">
        <v>245</v>
      </c>
      <c r="E44" s="9" t="s">
        <v>321</v>
      </c>
      <c r="F44" s="9">
        <v>710</v>
      </c>
      <c r="G44" s="9"/>
      <c r="H44" s="9" t="s">
        <v>206</v>
      </c>
      <c r="I44" s="9" t="s">
        <v>58</v>
      </c>
      <c r="J44" s="9"/>
      <c r="K44" s="9">
        <v>25</v>
      </c>
      <c r="L44" s="9">
        <v>4</v>
      </c>
      <c r="M44" s="9"/>
      <c r="N44" s="9"/>
      <c r="O44" s="9"/>
      <c r="P44" s="5"/>
    </row>
    <row r="45" spans="1:16" ht="26">
      <c r="A45" s="8"/>
      <c r="B45" s="9" t="s">
        <v>49</v>
      </c>
      <c r="C45" s="9" t="s">
        <v>308</v>
      </c>
      <c r="D45" s="9" t="s">
        <v>33</v>
      </c>
      <c r="E45" s="9" t="s">
        <v>47</v>
      </c>
      <c r="F45" s="9"/>
      <c r="G45" s="9" t="s">
        <v>47</v>
      </c>
      <c r="H45" s="9" t="s">
        <v>93</v>
      </c>
      <c r="I45" s="9" t="s">
        <v>58</v>
      </c>
      <c r="J45" s="9"/>
      <c r="K45" s="9" t="s">
        <v>47</v>
      </c>
      <c r="L45" s="9" t="s">
        <v>47</v>
      </c>
      <c r="M45" s="9" t="s">
        <v>47</v>
      </c>
      <c r="N45" s="9" t="s">
        <v>47</v>
      </c>
      <c r="O45" s="9"/>
      <c r="P45" s="5"/>
    </row>
    <row r="46" spans="1:16" ht="52">
      <c r="A46" s="8"/>
      <c r="B46" s="9" t="s">
        <v>174</v>
      </c>
      <c r="C46" s="9" t="s">
        <v>308</v>
      </c>
      <c r="D46" s="9"/>
      <c r="E46" s="9"/>
      <c r="F46" s="9">
        <v>760</v>
      </c>
      <c r="G46" s="9">
        <v>3.5</v>
      </c>
      <c r="H46" s="9" t="s">
        <v>121</v>
      </c>
      <c r="I46" s="9" t="s">
        <v>58</v>
      </c>
      <c r="J46" s="9"/>
      <c r="K46" s="9">
        <v>30</v>
      </c>
      <c r="L46" s="9">
        <v>6</v>
      </c>
      <c r="M46" s="9" t="s">
        <v>235</v>
      </c>
      <c r="N46" s="9" t="s">
        <v>160</v>
      </c>
      <c r="O46" s="9" t="s">
        <v>212</v>
      </c>
      <c r="P46" s="5"/>
    </row>
    <row r="47" spans="1:16" ht="26">
      <c r="A47" s="8"/>
      <c r="B47" s="9" t="s">
        <v>238</v>
      </c>
      <c r="C47" s="9" t="s">
        <v>70</v>
      </c>
      <c r="D47" s="9" t="s">
        <v>80</v>
      </c>
      <c r="E47" s="9" t="s">
        <v>105</v>
      </c>
      <c r="F47" s="9">
        <v>730</v>
      </c>
      <c r="G47" s="9" t="s">
        <v>47</v>
      </c>
      <c r="H47" s="9" t="s">
        <v>173</v>
      </c>
      <c r="I47" s="9" t="s">
        <v>59</v>
      </c>
      <c r="J47" s="11">
        <v>40821</v>
      </c>
      <c r="K47" s="9">
        <v>25</v>
      </c>
      <c r="L47" s="9">
        <v>0</v>
      </c>
      <c r="M47" s="9" t="s">
        <v>173</v>
      </c>
      <c r="N47" s="9" t="s">
        <v>173</v>
      </c>
      <c r="O47" s="9" t="s">
        <v>127</v>
      </c>
      <c r="P47" s="5"/>
    </row>
    <row r="48" spans="1:16" ht="52">
      <c r="A48" s="8"/>
      <c r="B48" s="9" t="s">
        <v>282</v>
      </c>
      <c r="C48" s="9" t="s">
        <v>70</v>
      </c>
      <c r="D48" s="9" t="s">
        <v>245</v>
      </c>
      <c r="E48" s="9" t="s">
        <v>0</v>
      </c>
      <c r="F48" s="9">
        <v>750</v>
      </c>
      <c r="G48" s="9">
        <v>3.4</v>
      </c>
      <c r="H48" s="9" t="s">
        <v>221</v>
      </c>
      <c r="I48" s="9" t="s">
        <v>58</v>
      </c>
      <c r="J48" s="9"/>
      <c r="K48" s="9">
        <v>28</v>
      </c>
      <c r="L48" s="9">
        <v>4</v>
      </c>
      <c r="M48" s="9" t="s">
        <v>122</v>
      </c>
      <c r="N48" s="9" t="s">
        <v>168</v>
      </c>
      <c r="O48" s="9" t="s">
        <v>61</v>
      </c>
      <c r="P48" s="5"/>
    </row>
    <row r="49" spans="1:16" ht="26">
      <c r="A49" s="8"/>
      <c r="B49" s="9" t="s">
        <v>268</v>
      </c>
      <c r="C49" s="9" t="s">
        <v>308</v>
      </c>
      <c r="D49" s="9" t="s">
        <v>33</v>
      </c>
      <c r="E49" s="9" t="s">
        <v>0</v>
      </c>
      <c r="F49" s="9">
        <v>710</v>
      </c>
      <c r="G49" s="9">
        <v>3.3</v>
      </c>
      <c r="H49" s="9" t="s">
        <v>206</v>
      </c>
      <c r="I49" s="9" t="s">
        <v>58</v>
      </c>
      <c r="J49" s="9"/>
      <c r="K49" s="9">
        <v>27</v>
      </c>
      <c r="L49" s="9">
        <v>4</v>
      </c>
      <c r="M49" s="9" t="s">
        <v>223</v>
      </c>
      <c r="N49" s="9" t="s">
        <v>206</v>
      </c>
      <c r="O49" s="9" t="s">
        <v>223</v>
      </c>
      <c r="P49" s="5"/>
    </row>
    <row r="50" spans="1:16" ht="52">
      <c r="A50" s="8"/>
      <c r="B50" s="9" t="s">
        <v>114</v>
      </c>
      <c r="C50" s="9" t="s">
        <v>70</v>
      </c>
      <c r="D50" s="9" t="s">
        <v>245</v>
      </c>
      <c r="E50" s="9" t="s">
        <v>139</v>
      </c>
      <c r="F50" s="9">
        <v>710</v>
      </c>
      <c r="G50" s="9">
        <v>3.56</v>
      </c>
      <c r="H50" s="9" t="s">
        <v>15</v>
      </c>
      <c r="I50" s="9" t="s">
        <v>58</v>
      </c>
      <c r="J50" s="9"/>
      <c r="K50" s="9">
        <v>25</v>
      </c>
      <c r="L50" s="9">
        <v>3</v>
      </c>
      <c r="M50" s="9" t="s">
        <v>15</v>
      </c>
      <c r="N50" s="9" t="s">
        <v>165</v>
      </c>
      <c r="O50" s="9" t="s">
        <v>61</v>
      </c>
      <c r="P50" s="5"/>
    </row>
    <row r="51" spans="1:16" ht="26">
      <c r="A51" s="8"/>
      <c r="B51" s="9" t="s">
        <v>161</v>
      </c>
      <c r="C51" s="9" t="s">
        <v>308</v>
      </c>
      <c r="D51" s="9" t="s">
        <v>33</v>
      </c>
      <c r="E51" s="9" t="s">
        <v>47</v>
      </c>
      <c r="F51" s="9" t="s">
        <v>47</v>
      </c>
      <c r="G51" s="9" t="s">
        <v>47</v>
      </c>
      <c r="H51" s="9" t="s">
        <v>122</v>
      </c>
      <c r="I51" s="9" t="s">
        <v>58</v>
      </c>
      <c r="J51" s="9"/>
      <c r="K51" s="9" t="s">
        <v>47</v>
      </c>
      <c r="L51" s="9" t="s">
        <v>47</v>
      </c>
      <c r="M51" s="9" t="s">
        <v>47</v>
      </c>
      <c r="N51" s="9" t="s">
        <v>47</v>
      </c>
      <c r="O51" s="9" t="s">
        <v>72</v>
      </c>
      <c r="P51" s="5"/>
    </row>
    <row r="52" spans="1:16" ht="52">
      <c r="A52" s="8"/>
      <c r="B52" s="9" t="s">
        <v>264</v>
      </c>
      <c r="C52" s="9" t="s">
        <v>308</v>
      </c>
      <c r="D52" s="9" t="s">
        <v>33</v>
      </c>
      <c r="E52" s="9" t="s">
        <v>147</v>
      </c>
      <c r="F52" s="9">
        <v>710</v>
      </c>
      <c r="G52" s="9"/>
      <c r="H52" s="9" t="s">
        <v>173</v>
      </c>
      <c r="I52" s="9" t="s">
        <v>58</v>
      </c>
      <c r="J52" s="9"/>
      <c r="K52" s="9">
        <v>29</v>
      </c>
      <c r="L52" s="9">
        <v>7</v>
      </c>
      <c r="M52" s="9" t="s">
        <v>144</v>
      </c>
      <c r="N52" s="9" t="s">
        <v>301</v>
      </c>
      <c r="O52" s="9"/>
      <c r="P52" s="5"/>
    </row>
    <row r="53" spans="1:16" ht="26">
      <c r="A53" s="8"/>
      <c r="B53" s="9" t="s">
        <v>240</v>
      </c>
      <c r="C53" s="9" t="s">
        <v>70</v>
      </c>
      <c r="D53" s="9" t="s">
        <v>33</v>
      </c>
      <c r="E53" s="9" t="s">
        <v>0</v>
      </c>
      <c r="F53" s="9">
        <v>710</v>
      </c>
      <c r="G53" s="9">
        <v>3.59</v>
      </c>
      <c r="H53" s="9" t="s">
        <v>173</v>
      </c>
      <c r="I53" s="9" t="s">
        <v>58</v>
      </c>
      <c r="J53" s="12"/>
      <c r="K53" s="9">
        <v>28</v>
      </c>
      <c r="L53" s="9">
        <v>5</v>
      </c>
      <c r="M53" s="9" t="s">
        <v>173</v>
      </c>
      <c r="N53" s="9" t="s">
        <v>173</v>
      </c>
      <c r="O53" s="9"/>
      <c r="P53" s="5"/>
    </row>
    <row r="54" spans="1:16" ht="52">
      <c r="A54" s="8"/>
      <c r="B54" s="9" t="s">
        <v>278</v>
      </c>
      <c r="C54" s="9" t="s">
        <v>70</v>
      </c>
      <c r="D54" s="9" t="s">
        <v>245</v>
      </c>
      <c r="E54" s="9" t="s">
        <v>47</v>
      </c>
      <c r="F54" s="9">
        <v>710</v>
      </c>
      <c r="G54" s="9" t="s">
        <v>47</v>
      </c>
      <c r="H54" s="9" t="s">
        <v>206</v>
      </c>
      <c r="I54" s="9" t="s">
        <v>58</v>
      </c>
      <c r="J54" s="9"/>
      <c r="K54" s="9" t="s">
        <v>47</v>
      </c>
      <c r="L54" s="9" t="s">
        <v>47</v>
      </c>
      <c r="M54" s="9" t="s">
        <v>47</v>
      </c>
      <c r="N54" s="9" t="s">
        <v>47</v>
      </c>
      <c r="O54" s="9" t="s">
        <v>195</v>
      </c>
      <c r="P54" s="5"/>
    </row>
    <row r="55" spans="1:16" ht="39">
      <c r="A55" s="8"/>
      <c r="B55" s="9" t="s">
        <v>171</v>
      </c>
      <c r="C55" s="9" t="s">
        <v>70</v>
      </c>
      <c r="D55" s="9" t="s">
        <v>236</v>
      </c>
      <c r="E55" s="9"/>
      <c r="F55" s="9">
        <v>720</v>
      </c>
      <c r="G55" s="9">
        <v>3.7</v>
      </c>
      <c r="H55" s="9" t="s">
        <v>206</v>
      </c>
      <c r="I55" s="9" t="s">
        <v>59</v>
      </c>
      <c r="J55" s="11">
        <v>40823</v>
      </c>
      <c r="K55" s="9">
        <v>26</v>
      </c>
      <c r="L55" s="9">
        <v>4</v>
      </c>
      <c r="M55" s="9" t="s">
        <v>19</v>
      </c>
      <c r="N55" s="9" t="s">
        <v>165</v>
      </c>
      <c r="O55" s="9" t="s">
        <v>61</v>
      </c>
      <c r="P55" s="5"/>
    </row>
    <row r="56" spans="1:16" ht="52">
      <c r="A56" s="8"/>
      <c r="B56" s="9" t="s">
        <v>317</v>
      </c>
      <c r="C56" s="9" t="s">
        <v>70</v>
      </c>
      <c r="D56" s="9" t="s">
        <v>245</v>
      </c>
      <c r="E56" s="9" t="s">
        <v>0</v>
      </c>
      <c r="F56" s="9">
        <v>730</v>
      </c>
      <c r="G56" s="9" t="s">
        <v>47</v>
      </c>
      <c r="H56" s="9"/>
      <c r="I56" s="9" t="s">
        <v>58</v>
      </c>
      <c r="J56" s="9"/>
      <c r="K56" s="9">
        <v>29</v>
      </c>
      <c r="L56" s="9">
        <v>6</v>
      </c>
      <c r="M56" s="9"/>
      <c r="N56" s="9"/>
      <c r="O56" s="9" t="s">
        <v>72</v>
      </c>
      <c r="P56" s="5"/>
    </row>
    <row r="57" spans="1:16" ht="65">
      <c r="A57" s="8"/>
      <c r="B57" s="9" t="s">
        <v>137</v>
      </c>
      <c r="C57" s="9" t="s">
        <v>164</v>
      </c>
      <c r="D57" s="9" t="s">
        <v>33</v>
      </c>
      <c r="E57" s="9" t="s">
        <v>0</v>
      </c>
      <c r="F57" s="9">
        <v>760</v>
      </c>
      <c r="G57" s="9">
        <v>3.54</v>
      </c>
      <c r="H57" s="9" t="s">
        <v>221</v>
      </c>
      <c r="I57" s="9" t="s">
        <v>58</v>
      </c>
      <c r="J57" s="12"/>
      <c r="K57" s="9">
        <v>26</v>
      </c>
      <c r="L57" s="9">
        <v>4</v>
      </c>
      <c r="M57" s="9" t="s">
        <v>21</v>
      </c>
      <c r="N57" s="9" t="s">
        <v>294</v>
      </c>
      <c r="O57" s="9" t="s">
        <v>270</v>
      </c>
      <c r="P57" s="5"/>
    </row>
    <row r="58" spans="1:16" ht="39">
      <c r="A58" s="8"/>
      <c r="B58" s="9" t="s">
        <v>108</v>
      </c>
      <c r="C58" s="9" t="s">
        <v>308</v>
      </c>
      <c r="D58" s="9" t="s">
        <v>33</v>
      </c>
      <c r="E58" s="9" t="s">
        <v>47</v>
      </c>
      <c r="F58" s="9" t="s">
        <v>47</v>
      </c>
      <c r="G58" s="9" t="s">
        <v>47</v>
      </c>
      <c r="H58" s="9" t="s">
        <v>206</v>
      </c>
      <c r="I58" s="9" t="s">
        <v>58</v>
      </c>
      <c r="J58" s="9"/>
      <c r="K58" s="9" t="s">
        <v>47</v>
      </c>
      <c r="L58" s="9" t="s">
        <v>47</v>
      </c>
      <c r="M58" s="9" t="s">
        <v>47</v>
      </c>
      <c r="N58" s="9" t="s">
        <v>47</v>
      </c>
      <c r="O58" s="9" t="s">
        <v>195</v>
      </c>
      <c r="P58" s="5"/>
    </row>
    <row r="59" spans="1:16" ht="26">
      <c r="A59" s="8"/>
      <c r="B59" s="9" t="s">
        <v>40</v>
      </c>
      <c r="C59" s="9" t="s">
        <v>70</v>
      </c>
      <c r="D59" s="9" t="s">
        <v>33</v>
      </c>
      <c r="E59" s="9" t="s">
        <v>47</v>
      </c>
      <c r="F59" s="9">
        <v>720</v>
      </c>
      <c r="G59" s="9">
        <v>3.36</v>
      </c>
      <c r="H59" s="9" t="s">
        <v>93</v>
      </c>
      <c r="I59" s="9" t="s">
        <v>58</v>
      </c>
      <c r="J59" s="9"/>
      <c r="K59" s="9" t="s">
        <v>47</v>
      </c>
      <c r="L59" s="9" t="s">
        <v>47</v>
      </c>
      <c r="M59" s="9" t="s">
        <v>47</v>
      </c>
      <c r="N59" s="9" t="s">
        <v>47</v>
      </c>
      <c r="O59" s="9"/>
      <c r="P59" s="5"/>
    </row>
    <row r="60" spans="1:16" ht="52">
      <c r="A60" s="8"/>
      <c r="B60" s="9" t="s">
        <v>157</v>
      </c>
      <c r="C60" s="9" t="s">
        <v>70</v>
      </c>
      <c r="D60" s="9" t="s">
        <v>189</v>
      </c>
      <c r="E60" s="9"/>
      <c r="F60" s="9">
        <v>740</v>
      </c>
      <c r="G60" s="9">
        <v>3.31</v>
      </c>
      <c r="H60" s="9"/>
      <c r="I60" s="9" t="s">
        <v>59</v>
      </c>
      <c r="J60" s="11">
        <v>40781</v>
      </c>
      <c r="K60" s="9">
        <v>31</v>
      </c>
      <c r="L60" s="9">
        <v>6</v>
      </c>
      <c r="M60" s="9" t="s">
        <v>284</v>
      </c>
      <c r="N60" s="9" t="s">
        <v>239</v>
      </c>
      <c r="O60" s="9" t="s">
        <v>72</v>
      </c>
      <c r="P60" s="5"/>
    </row>
    <row r="61" spans="1:16" ht="52">
      <c r="A61" s="8"/>
      <c r="B61" s="9" t="s">
        <v>71</v>
      </c>
      <c r="C61" s="9" t="s">
        <v>308</v>
      </c>
      <c r="D61" s="9" t="s">
        <v>245</v>
      </c>
      <c r="E61" s="9" t="s">
        <v>0</v>
      </c>
      <c r="F61" s="9">
        <v>710</v>
      </c>
      <c r="G61" s="9">
        <v>4</v>
      </c>
      <c r="H61" s="9" t="s">
        <v>261</v>
      </c>
      <c r="I61" s="9" t="s">
        <v>58</v>
      </c>
      <c r="J61" s="9"/>
      <c r="K61" s="9">
        <v>31</v>
      </c>
      <c r="L61" s="9">
        <v>3</v>
      </c>
      <c r="M61" s="9" t="s">
        <v>32</v>
      </c>
      <c r="N61" s="9" t="s">
        <v>32</v>
      </c>
      <c r="O61" s="9" t="s">
        <v>195</v>
      </c>
      <c r="P61" s="5"/>
    </row>
    <row r="62" spans="1:16" ht="26">
      <c r="A62" s="8"/>
      <c r="B62" s="9" t="s">
        <v>307</v>
      </c>
      <c r="C62" s="9" t="s">
        <v>308</v>
      </c>
      <c r="D62" s="9" t="s">
        <v>33</v>
      </c>
      <c r="E62" s="9"/>
      <c r="F62" s="9">
        <v>720</v>
      </c>
      <c r="G62" s="9"/>
      <c r="H62" s="9"/>
      <c r="I62" s="9" t="s">
        <v>58</v>
      </c>
      <c r="J62" s="12"/>
      <c r="K62" s="9"/>
      <c r="L62" s="9">
        <v>0</v>
      </c>
      <c r="M62" s="9"/>
      <c r="N62" s="9"/>
      <c r="O62" s="9"/>
      <c r="P62" s="5"/>
    </row>
    <row r="63" spans="1:16" ht="52">
      <c r="A63" s="8"/>
      <c r="B63" s="9" t="s">
        <v>272</v>
      </c>
      <c r="C63" s="9" t="s">
        <v>308</v>
      </c>
      <c r="D63" s="9" t="s">
        <v>245</v>
      </c>
      <c r="E63" s="9" t="s">
        <v>0</v>
      </c>
      <c r="F63" s="9">
        <v>710</v>
      </c>
      <c r="G63" s="9">
        <v>3.97</v>
      </c>
      <c r="H63" s="9" t="s">
        <v>206</v>
      </c>
      <c r="I63" s="9" t="s">
        <v>58</v>
      </c>
      <c r="J63" s="12"/>
      <c r="K63" s="9">
        <v>26</v>
      </c>
      <c r="L63" s="9">
        <v>4</v>
      </c>
      <c r="M63" s="9" t="s">
        <v>165</v>
      </c>
      <c r="N63" s="9" t="s">
        <v>141</v>
      </c>
      <c r="O63" s="9" t="s">
        <v>61</v>
      </c>
      <c r="P63" s="5"/>
    </row>
    <row r="64" spans="1:16" ht="52">
      <c r="A64" s="8"/>
      <c r="B64" s="9" t="s">
        <v>296</v>
      </c>
      <c r="C64" s="9" t="s">
        <v>70</v>
      </c>
      <c r="D64" s="9" t="s">
        <v>245</v>
      </c>
      <c r="E64" s="9" t="s">
        <v>116</v>
      </c>
      <c r="F64" s="9">
        <v>700</v>
      </c>
      <c r="G64" s="9"/>
      <c r="H64" s="9" t="s">
        <v>173</v>
      </c>
      <c r="I64" s="9" t="s">
        <v>58</v>
      </c>
      <c r="J64" s="12"/>
      <c r="K64" s="9">
        <v>31</v>
      </c>
      <c r="L64" s="9">
        <v>8</v>
      </c>
      <c r="M64" s="9" t="s">
        <v>310</v>
      </c>
      <c r="N64" s="9" t="s">
        <v>52</v>
      </c>
      <c r="O64" s="9" t="s">
        <v>223</v>
      </c>
      <c r="P64" s="5"/>
    </row>
    <row r="65" spans="1:16" ht="39">
      <c r="A65" s="8"/>
      <c r="B65" s="9" t="s">
        <v>123</v>
      </c>
      <c r="C65" s="9" t="s">
        <v>70</v>
      </c>
      <c r="D65" s="9" t="s">
        <v>124</v>
      </c>
      <c r="E65" s="9" t="s">
        <v>47</v>
      </c>
      <c r="F65" s="9" t="s">
        <v>47</v>
      </c>
      <c r="G65" s="9" t="s">
        <v>47</v>
      </c>
      <c r="H65" s="9" t="s">
        <v>72</v>
      </c>
      <c r="I65" s="9" t="s">
        <v>59</v>
      </c>
      <c r="J65" s="11">
        <v>40770</v>
      </c>
      <c r="K65" s="9" t="s">
        <v>47</v>
      </c>
      <c r="L65" s="9" t="s">
        <v>47</v>
      </c>
      <c r="M65" s="9" t="s">
        <v>47</v>
      </c>
      <c r="N65" s="9" t="s">
        <v>47</v>
      </c>
      <c r="O65" s="9" t="s">
        <v>195</v>
      </c>
      <c r="P65" s="5"/>
    </row>
    <row r="66" spans="1:16" ht="26">
      <c r="A66" s="8"/>
      <c r="B66" s="9" t="s">
        <v>5</v>
      </c>
      <c r="C66" s="9" t="s">
        <v>70</v>
      </c>
      <c r="D66" s="9" t="s">
        <v>80</v>
      </c>
      <c r="E66" s="9" t="s">
        <v>0</v>
      </c>
      <c r="F66" s="9">
        <v>710</v>
      </c>
      <c r="G66" s="9">
        <v>3</v>
      </c>
      <c r="H66" s="9" t="s">
        <v>221</v>
      </c>
      <c r="I66" s="9" t="s">
        <v>59</v>
      </c>
      <c r="J66" s="11">
        <v>40821</v>
      </c>
      <c r="K66" s="9">
        <v>28</v>
      </c>
      <c r="L66" s="9">
        <v>6</v>
      </c>
      <c r="M66" s="9" t="s">
        <v>165</v>
      </c>
      <c r="N66" s="9" t="s">
        <v>165</v>
      </c>
      <c r="O66" s="9" t="s">
        <v>61</v>
      </c>
      <c r="P66" s="5"/>
    </row>
    <row r="67" spans="1:16" ht="65">
      <c r="A67" s="8"/>
      <c r="B67" s="9" t="s">
        <v>313</v>
      </c>
      <c r="C67" s="9" t="s">
        <v>70</v>
      </c>
      <c r="D67" s="9" t="s">
        <v>277</v>
      </c>
      <c r="E67" s="9" t="s">
        <v>116</v>
      </c>
      <c r="F67" s="9">
        <v>750</v>
      </c>
      <c r="G67" s="9">
        <v>2.2000000000000002</v>
      </c>
      <c r="H67" s="9" t="s">
        <v>206</v>
      </c>
      <c r="I67" s="9" t="s">
        <v>58</v>
      </c>
      <c r="J67" s="11">
        <v>40792</v>
      </c>
      <c r="K67" s="9">
        <v>29</v>
      </c>
      <c r="L67" s="9">
        <v>7</v>
      </c>
      <c r="M67" s="9" t="s">
        <v>79</v>
      </c>
      <c r="N67" s="9" t="s">
        <v>52</v>
      </c>
      <c r="O67" s="9" t="s">
        <v>72</v>
      </c>
      <c r="P67" s="5"/>
    </row>
    <row r="68" spans="1:16" ht="26">
      <c r="A68" s="8"/>
      <c r="B68" s="9" t="s">
        <v>191</v>
      </c>
      <c r="C68" s="9" t="s">
        <v>70</v>
      </c>
      <c r="D68" s="9" t="s">
        <v>33</v>
      </c>
      <c r="E68" s="9"/>
      <c r="F68" s="9">
        <v>750</v>
      </c>
      <c r="G68" s="9" t="s">
        <v>47</v>
      </c>
      <c r="H68" s="9" t="s">
        <v>128</v>
      </c>
      <c r="I68" s="9" t="s">
        <v>58</v>
      </c>
      <c r="J68" s="12"/>
      <c r="K68" s="9">
        <v>27</v>
      </c>
      <c r="L68" s="9">
        <v>4</v>
      </c>
      <c r="M68" s="9" t="s">
        <v>179</v>
      </c>
      <c r="N68" s="9" t="s">
        <v>120</v>
      </c>
      <c r="O68" s="9" t="s">
        <v>198</v>
      </c>
      <c r="P68" s="5"/>
    </row>
    <row r="69" spans="1:16" ht="26">
      <c r="A69" s="8"/>
      <c r="B69" s="9" t="s">
        <v>46</v>
      </c>
      <c r="C69" s="9" t="s">
        <v>308</v>
      </c>
      <c r="D69" s="9" t="s">
        <v>33</v>
      </c>
      <c r="E69" s="9" t="s">
        <v>0</v>
      </c>
      <c r="F69" s="9"/>
      <c r="G69" s="9">
        <v>3.99</v>
      </c>
      <c r="H69" s="9" t="s">
        <v>173</v>
      </c>
      <c r="I69" s="9" t="s">
        <v>58</v>
      </c>
      <c r="J69" s="9"/>
      <c r="K69" s="9"/>
      <c r="L69" s="9">
        <v>0</v>
      </c>
      <c r="M69" s="9"/>
      <c r="N69" s="9"/>
      <c r="O69" s="9" t="s">
        <v>72</v>
      </c>
      <c r="P69" s="5"/>
    </row>
    <row r="70" spans="1:16" ht="52">
      <c r="A70" s="8"/>
      <c r="B70" s="9" t="s">
        <v>24</v>
      </c>
      <c r="C70" s="9" t="s">
        <v>70</v>
      </c>
      <c r="D70" s="9" t="s">
        <v>245</v>
      </c>
      <c r="E70" s="9" t="s">
        <v>47</v>
      </c>
      <c r="F70" s="9">
        <v>680</v>
      </c>
      <c r="G70" s="9">
        <v>3.71</v>
      </c>
      <c r="H70" s="9" t="s">
        <v>173</v>
      </c>
      <c r="I70" s="9" t="s">
        <v>58</v>
      </c>
      <c r="J70" s="9"/>
      <c r="K70" s="9">
        <v>26</v>
      </c>
      <c r="L70" s="9">
        <v>4</v>
      </c>
      <c r="M70" s="9" t="s">
        <v>223</v>
      </c>
      <c r="N70" s="9" t="s">
        <v>52</v>
      </c>
      <c r="O70" s="9" t="s">
        <v>72</v>
      </c>
      <c r="P70" s="5"/>
    </row>
    <row r="71" spans="1:16" ht="39">
      <c r="A71" s="8"/>
      <c r="B71" s="9" t="s">
        <v>311</v>
      </c>
      <c r="C71" s="9" t="s">
        <v>70</v>
      </c>
      <c r="D71" s="9" t="s">
        <v>80</v>
      </c>
      <c r="E71" s="9" t="s">
        <v>90</v>
      </c>
      <c r="F71" s="9">
        <v>680</v>
      </c>
      <c r="G71" s="9">
        <v>3.1</v>
      </c>
      <c r="H71" s="9" t="s">
        <v>206</v>
      </c>
      <c r="I71" s="9" t="s">
        <v>59</v>
      </c>
      <c r="J71" s="12">
        <v>40829</v>
      </c>
      <c r="K71" s="9">
        <v>26</v>
      </c>
      <c r="L71" s="9">
        <v>4</v>
      </c>
      <c r="M71" s="9" t="s">
        <v>181</v>
      </c>
      <c r="N71" s="9" t="s">
        <v>52</v>
      </c>
      <c r="O71" s="9" t="s">
        <v>72</v>
      </c>
      <c r="P71" s="5"/>
    </row>
    <row r="72" spans="1:16" ht="65">
      <c r="A72" s="8"/>
      <c r="B72" s="9" t="s">
        <v>17</v>
      </c>
      <c r="C72" s="9" t="s">
        <v>164</v>
      </c>
      <c r="D72" s="9" t="s">
        <v>245</v>
      </c>
      <c r="E72" s="9" t="s">
        <v>0</v>
      </c>
      <c r="F72" s="9">
        <v>740</v>
      </c>
      <c r="G72" s="9">
        <v>3.27</v>
      </c>
      <c r="H72" s="9" t="s">
        <v>136</v>
      </c>
      <c r="I72" s="9" t="s">
        <v>58</v>
      </c>
      <c r="J72" s="9"/>
      <c r="K72" s="9">
        <v>28</v>
      </c>
      <c r="L72" s="9">
        <v>5</v>
      </c>
      <c r="M72" s="9" t="s">
        <v>179</v>
      </c>
      <c r="N72" s="9" t="s">
        <v>168</v>
      </c>
      <c r="O72" s="9" t="s">
        <v>127</v>
      </c>
      <c r="P72" s="5"/>
    </row>
    <row r="73" spans="1:16" ht="52">
      <c r="A73" s="8"/>
      <c r="B73" s="9" t="s">
        <v>280</v>
      </c>
      <c r="C73" s="9" t="s">
        <v>70</v>
      </c>
      <c r="D73" s="9" t="s">
        <v>33</v>
      </c>
      <c r="E73" s="9" t="s">
        <v>47</v>
      </c>
      <c r="F73" s="9">
        <v>720</v>
      </c>
      <c r="G73" s="9">
        <v>3</v>
      </c>
      <c r="H73" s="9" t="s">
        <v>206</v>
      </c>
      <c r="I73" s="9" t="s">
        <v>58</v>
      </c>
      <c r="J73" s="12"/>
      <c r="K73" s="9">
        <v>29</v>
      </c>
      <c r="L73" s="9">
        <v>7</v>
      </c>
      <c r="M73" s="9" t="s">
        <v>23</v>
      </c>
      <c r="N73" s="9" t="s">
        <v>146</v>
      </c>
      <c r="O73" s="9"/>
      <c r="P73" s="5"/>
    </row>
    <row r="74" spans="1:16" ht="39">
      <c r="A74" s="8"/>
      <c r="B74" s="9" t="s">
        <v>84</v>
      </c>
      <c r="C74" s="9" t="s">
        <v>70</v>
      </c>
      <c r="D74" s="9" t="s">
        <v>80</v>
      </c>
      <c r="E74" s="9" t="s">
        <v>0</v>
      </c>
      <c r="F74" s="9">
        <v>730</v>
      </c>
      <c r="G74" s="9">
        <v>3.69</v>
      </c>
      <c r="H74" s="9" t="s">
        <v>316</v>
      </c>
      <c r="I74" s="9" t="s">
        <v>59</v>
      </c>
      <c r="J74" s="11">
        <v>40819</v>
      </c>
      <c r="K74" s="9">
        <v>28</v>
      </c>
      <c r="L74" s="9">
        <v>6</v>
      </c>
      <c r="M74" s="9" t="s">
        <v>162</v>
      </c>
      <c r="N74" s="9" t="s">
        <v>45</v>
      </c>
      <c r="O74" s="9" t="s">
        <v>45</v>
      </c>
      <c r="P74" s="5"/>
    </row>
    <row r="75" spans="1:16" ht="52">
      <c r="A75" s="8"/>
      <c r="B75" s="9" t="s">
        <v>298</v>
      </c>
      <c r="C75" s="9" t="s">
        <v>70</v>
      </c>
      <c r="D75" s="9" t="s">
        <v>245</v>
      </c>
      <c r="E75" s="9" t="s">
        <v>47</v>
      </c>
      <c r="F75" s="9" t="s">
        <v>47</v>
      </c>
      <c r="G75" s="9" t="s">
        <v>47</v>
      </c>
      <c r="H75" s="9"/>
      <c r="I75" s="9" t="s">
        <v>58</v>
      </c>
      <c r="J75" s="9"/>
      <c r="K75" s="9"/>
      <c r="L75" s="9">
        <v>0</v>
      </c>
      <c r="M75" s="9"/>
      <c r="N75" s="9"/>
      <c r="O75" s="9" t="s">
        <v>195</v>
      </c>
      <c r="P75" s="5"/>
    </row>
    <row r="76" spans="1:16" ht="26">
      <c r="A76" s="8"/>
      <c r="B76" s="9" t="s">
        <v>233</v>
      </c>
      <c r="C76" s="9" t="s">
        <v>70</v>
      </c>
      <c r="D76" s="9" t="s">
        <v>236</v>
      </c>
      <c r="E76" s="9" t="s">
        <v>47</v>
      </c>
      <c r="F76" s="9" t="s">
        <v>47</v>
      </c>
      <c r="G76" s="9" t="s">
        <v>47</v>
      </c>
      <c r="H76" s="9"/>
      <c r="I76" s="9" t="s">
        <v>59</v>
      </c>
      <c r="J76" s="11">
        <v>40771</v>
      </c>
      <c r="K76" s="9" t="s">
        <v>47</v>
      </c>
      <c r="L76" s="9" t="s">
        <v>47</v>
      </c>
      <c r="M76" s="9" t="s">
        <v>47</v>
      </c>
      <c r="N76" s="9" t="s">
        <v>47</v>
      </c>
      <c r="O76" s="9" t="s">
        <v>72</v>
      </c>
      <c r="P76" s="5"/>
    </row>
    <row r="77" spans="1:16" ht="39">
      <c r="A77" s="8"/>
      <c r="B77" s="9" t="s">
        <v>27</v>
      </c>
      <c r="C77" s="9" t="s">
        <v>308</v>
      </c>
      <c r="D77" s="9" t="s">
        <v>33</v>
      </c>
      <c r="E77" s="9" t="s">
        <v>0</v>
      </c>
      <c r="F77" s="9">
        <v>710</v>
      </c>
      <c r="G77" s="9">
        <v>3.2</v>
      </c>
      <c r="H77" s="9" t="s">
        <v>173</v>
      </c>
      <c r="I77" s="9" t="s">
        <v>58</v>
      </c>
      <c r="J77" s="9"/>
      <c r="K77" s="9">
        <v>27</v>
      </c>
      <c r="L77" s="9">
        <v>6</v>
      </c>
      <c r="M77" s="9" t="s">
        <v>173</v>
      </c>
      <c r="N77" s="9" t="s">
        <v>173</v>
      </c>
      <c r="O77" s="9" t="s">
        <v>195</v>
      </c>
      <c r="P77" s="5"/>
    </row>
    <row r="78" spans="1:16" ht="26">
      <c r="A78" s="8"/>
      <c r="B78" s="9" t="s">
        <v>133</v>
      </c>
      <c r="C78" s="9" t="s">
        <v>70</v>
      </c>
      <c r="D78" s="9" t="s">
        <v>33</v>
      </c>
      <c r="E78" s="9" t="s">
        <v>116</v>
      </c>
      <c r="F78" s="9">
        <v>710</v>
      </c>
      <c r="G78" s="9"/>
      <c r="H78" s="9"/>
      <c r="I78" s="9" t="s">
        <v>58</v>
      </c>
      <c r="J78" s="9"/>
      <c r="K78" s="9"/>
      <c r="L78" s="9">
        <v>0</v>
      </c>
      <c r="M78" s="9"/>
      <c r="N78" s="9"/>
      <c r="O78" s="9"/>
      <c r="P78" s="5"/>
    </row>
    <row r="79" spans="1:16" ht="65">
      <c r="A79" s="8"/>
      <c r="B79" s="9" t="s">
        <v>86</v>
      </c>
      <c r="C79" s="9" t="s">
        <v>164</v>
      </c>
      <c r="D79" s="9" t="s">
        <v>33</v>
      </c>
      <c r="E79" s="9" t="s">
        <v>0</v>
      </c>
      <c r="F79" s="9">
        <v>750</v>
      </c>
      <c r="G79" s="9">
        <v>3.72</v>
      </c>
      <c r="H79" s="9" t="s">
        <v>128</v>
      </c>
      <c r="I79" s="9" t="s">
        <v>58</v>
      </c>
      <c r="J79" s="9"/>
      <c r="K79" s="9">
        <v>27</v>
      </c>
      <c r="L79" s="9">
        <v>4</v>
      </c>
      <c r="M79" s="9" t="s">
        <v>179</v>
      </c>
      <c r="N79" s="9" t="s">
        <v>301</v>
      </c>
      <c r="O79" s="9" t="s">
        <v>198</v>
      </c>
      <c r="P79" s="5"/>
    </row>
    <row r="80" spans="1:16" ht="26">
      <c r="A80" s="8"/>
      <c r="B80" s="9" t="s">
        <v>10</v>
      </c>
      <c r="C80" s="9" t="s">
        <v>70</v>
      </c>
      <c r="D80" s="9" t="s">
        <v>33</v>
      </c>
      <c r="E80" s="9" t="s">
        <v>47</v>
      </c>
      <c r="F80" s="9">
        <v>770</v>
      </c>
      <c r="G80" s="9">
        <v>3.95</v>
      </c>
      <c r="H80" s="9" t="s">
        <v>136</v>
      </c>
      <c r="I80" s="9" t="s">
        <v>58</v>
      </c>
      <c r="J80" s="12"/>
      <c r="K80" s="9" t="s">
        <v>47</v>
      </c>
      <c r="L80" s="9" t="s">
        <v>47</v>
      </c>
      <c r="M80" s="9" t="s">
        <v>47</v>
      </c>
      <c r="N80" s="9" t="s">
        <v>47</v>
      </c>
      <c r="O80" s="9" t="s">
        <v>72</v>
      </c>
      <c r="P80" s="5"/>
    </row>
    <row r="81" spans="1:16" ht="52">
      <c r="A81" s="8"/>
      <c r="B81" s="9" t="s">
        <v>187</v>
      </c>
      <c r="C81" s="9" t="s">
        <v>308</v>
      </c>
      <c r="D81" s="9" t="s">
        <v>245</v>
      </c>
      <c r="E81" s="9"/>
      <c r="F81" s="9">
        <v>740</v>
      </c>
      <c r="G81" s="9">
        <v>3.5</v>
      </c>
      <c r="H81" s="9" t="s">
        <v>72</v>
      </c>
      <c r="I81" s="9" t="s">
        <v>58</v>
      </c>
      <c r="J81" s="9"/>
      <c r="K81" s="9">
        <v>29</v>
      </c>
      <c r="L81" s="9">
        <v>8</v>
      </c>
      <c r="M81" s="9" t="s">
        <v>181</v>
      </c>
      <c r="N81" s="9" t="s">
        <v>181</v>
      </c>
      <c r="O81" s="9" t="s">
        <v>252</v>
      </c>
      <c r="P81" s="5"/>
    </row>
    <row r="82" spans="1:16" ht="65">
      <c r="A82" s="8"/>
      <c r="B82" s="9" t="s">
        <v>218</v>
      </c>
      <c r="C82" s="9" t="s">
        <v>308</v>
      </c>
      <c r="D82" s="9" t="s">
        <v>33</v>
      </c>
      <c r="E82" s="9"/>
      <c r="F82" s="9"/>
      <c r="G82" s="9">
        <v>2.92</v>
      </c>
      <c r="H82" s="9" t="s">
        <v>93</v>
      </c>
      <c r="I82" s="9" t="s">
        <v>58</v>
      </c>
      <c r="J82" s="9"/>
      <c r="K82" s="9">
        <v>29</v>
      </c>
      <c r="L82" s="9">
        <v>6</v>
      </c>
      <c r="M82" s="9" t="s">
        <v>79</v>
      </c>
      <c r="N82" s="9" t="s">
        <v>122</v>
      </c>
      <c r="O82" s="9" t="s">
        <v>252</v>
      </c>
      <c r="P82" s="5"/>
    </row>
    <row r="83" spans="1:16" ht="52">
      <c r="A83" s="8"/>
      <c r="B83" s="9" t="s">
        <v>234</v>
      </c>
      <c r="C83" s="9" t="s">
        <v>70</v>
      </c>
      <c r="D83" s="9" t="s">
        <v>33</v>
      </c>
      <c r="E83" s="9" t="s">
        <v>116</v>
      </c>
      <c r="F83" s="9">
        <v>690</v>
      </c>
      <c r="G83" s="9">
        <v>3.8</v>
      </c>
      <c r="H83" s="9" t="s">
        <v>206</v>
      </c>
      <c r="I83" s="9" t="s">
        <v>58</v>
      </c>
      <c r="J83" s="9"/>
      <c r="K83" s="9">
        <v>30</v>
      </c>
      <c r="L83" s="9">
        <v>8</v>
      </c>
      <c r="M83" s="9" t="s">
        <v>165</v>
      </c>
      <c r="N83" s="9" t="s">
        <v>247</v>
      </c>
      <c r="O83" s="9" t="s">
        <v>195</v>
      </c>
      <c r="P83" s="5"/>
    </row>
    <row r="84" spans="1:16" ht="52">
      <c r="A84" s="8"/>
      <c r="B84" s="9" t="s">
        <v>291</v>
      </c>
      <c r="C84" s="9" t="s">
        <v>70</v>
      </c>
      <c r="D84" s="9" t="s">
        <v>33</v>
      </c>
      <c r="E84" s="9" t="s">
        <v>90</v>
      </c>
      <c r="F84" s="9">
        <v>760</v>
      </c>
      <c r="G84" s="9">
        <v>3.1</v>
      </c>
      <c r="H84" s="9" t="s">
        <v>206</v>
      </c>
      <c r="I84" s="9" t="s">
        <v>58</v>
      </c>
      <c r="J84" s="9"/>
      <c r="K84" s="9">
        <v>27</v>
      </c>
      <c r="L84" s="9">
        <v>4</v>
      </c>
      <c r="M84" s="9" t="s">
        <v>9</v>
      </c>
      <c r="N84" s="9" t="s">
        <v>168</v>
      </c>
      <c r="O84" s="9" t="s">
        <v>61</v>
      </c>
      <c r="P84" s="5"/>
    </row>
    <row r="85" spans="1:16" ht="39">
      <c r="A85" s="8"/>
      <c r="B85" s="9" t="s">
        <v>265</v>
      </c>
      <c r="C85" s="9" t="s">
        <v>70</v>
      </c>
      <c r="D85" s="9" t="s">
        <v>33</v>
      </c>
      <c r="E85" s="9" t="s">
        <v>47</v>
      </c>
      <c r="F85" s="9">
        <v>690</v>
      </c>
      <c r="G85" s="9">
        <v>3.09</v>
      </c>
      <c r="H85" s="9" t="s">
        <v>136</v>
      </c>
      <c r="I85" s="9" t="s">
        <v>58</v>
      </c>
      <c r="J85" s="9"/>
      <c r="K85" s="9" t="s">
        <v>47</v>
      </c>
      <c r="L85" s="9" t="s">
        <v>47</v>
      </c>
      <c r="M85" s="9" t="s">
        <v>47</v>
      </c>
      <c r="N85" s="9" t="s">
        <v>47</v>
      </c>
      <c r="O85" s="9" t="s">
        <v>195</v>
      </c>
      <c r="P85" s="5"/>
    </row>
    <row r="86" spans="1:16" ht="39">
      <c r="A86" s="8"/>
      <c r="B86" s="9" t="s">
        <v>318</v>
      </c>
      <c r="C86" s="9" t="s">
        <v>308</v>
      </c>
      <c r="D86" s="9" t="s">
        <v>33</v>
      </c>
      <c r="E86" s="9" t="s">
        <v>0</v>
      </c>
      <c r="F86" s="9">
        <v>700</v>
      </c>
      <c r="G86" s="9">
        <v>3.5</v>
      </c>
      <c r="H86" s="9" t="s">
        <v>128</v>
      </c>
      <c r="I86" s="9" t="s">
        <v>58</v>
      </c>
      <c r="J86" s="9"/>
      <c r="K86" s="9">
        <v>27</v>
      </c>
      <c r="L86" s="9">
        <v>6</v>
      </c>
      <c r="M86" s="9" t="s">
        <v>48</v>
      </c>
      <c r="N86" s="9" t="s">
        <v>239</v>
      </c>
      <c r="O86" s="9" t="s">
        <v>127</v>
      </c>
      <c r="P86" s="5"/>
    </row>
    <row r="87" spans="1:16" ht="52">
      <c r="A87" s="8"/>
      <c r="B87" s="9" t="s">
        <v>3</v>
      </c>
      <c r="C87" s="9" t="s">
        <v>308</v>
      </c>
      <c r="D87" s="9" t="s">
        <v>245</v>
      </c>
      <c r="E87" s="9"/>
      <c r="F87" s="9">
        <v>710</v>
      </c>
      <c r="G87" s="9">
        <v>3.64</v>
      </c>
      <c r="H87" s="9" t="s">
        <v>173</v>
      </c>
      <c r="I87" s="9" t="s">
        <v>58</v>
      </c>
      <c r="J87" s="9"/>
      <c r="K87" s="9">
        <v>28</v>
      </c>
      <c r="L87" s="9">
        <v>5</v>
      </c>
      <c r="M87" s="9" t="s">
        <v>173</v>
      </c>
      <c r="N87" s="9"/>
      <c r="O87" s="9"/>
      <c r="P87" s="5"/>
    </row>
    <row r="88" spans="1:16" ht="65">
      <c r="A88" s="8"/>
      <c r="B88" s="9" t="s">
        <v>194</v>
      </c>
      <c r="C88" s="9" t="s">
        <v>70</v>
      </c>
      <c r="D88" s="9" t="s">
        <v>80</v>
      </c>
      <c r="E88" s="9" t="s">
        <v>0</v>
      </c>
      <c r="F88" s="9">
        <v>700</v>
      </c>
      <c r="G88" s="9">
        <v>3.4</v>
      </c>
      <c r="H88" s="9" t="s">
        <v>93</v>
      </c>
      <c r="I88" s="9" t="s">
        <v>59</v>
      </c>
      <c r="J88" s="11">
        <v>40812</v>
      </c>
      <c r="K88" s="9">
        <v>27</v>
      </c>
      <c r="L88" s="9">
        <v>5</v>
      </c>
      <c r="M88" s="9" t="s">
        <v>79</v>
      </c>
      <c r="N88" s="9" t="s">
        <v>224</v>
      </c>
      <c r="O88" s="9" t="s">
        <v>72</v>
      </c>
      <c r="P88" s="5"/>
    </row>
    <row r="89" spans="1:16" ht="39">
      <c r="A89" s="8"/>
      <c r="B89" s="9" t="s">
        <v>171</v>
      </c>
      <c r="C89" s="9" t="s">
        <v>308</v>
      </c>
      <c r="D89" s="9" t="s">
        <v>33</v>
      </c>
      <c r="E89" s="9" t="s">
        <v>279</v>
      </c>
      <c r="F89" s="9">
        <v>690</v>
      </c>
      <c r="G89" s="9">
        <v>3.3</v>
      </c>
      <c r="H89" s="9" t="s">
        <v>136</v>
      </c>
      <c r="I89" s="9" t="s">
        <v>58</v>
      </c>
      <c r="J89" s="9"/>
      <c r="K89" s="9">
        <v>26</v>
      </c>
      <c r="L89" s="9">
        <v>3</v>
      </c>
      <c r="M89" s="9" t="s">
        <v>82</v>
      </c>
      <c r="N89" s="9" t="s">
        <v>45</v>
      </c>
      <c r="O89" s="9" t="s">
        <v>72</v>
      </c>
      <c r="P89" s="5"/>
    </row>
    <row r="90" spans="1:16" ht="52">
      <c r="A90" s="8"/>
      <c r="B90" s="9" t="s">
        <v>131</v>
      </c>
      <c r="C90" s="9" t="s">
        <v>70</v>
      </c>
      <c r="D90" s="9" t="s">
        <v>245</v>
      </c>
      <c r="E90" s="9" t="s">
        <v>47</v>
      </c>
      <c r="F90" s="9">
        <v>730</v>
      </c>
      <c r="G90" s="9" t="s">
        <v>47</v>
      </c>
      <c r="H90" s="9"/>
      <c r="I90" s="9" t="s">
        <v>58</v>
      </c>
      <c r="J90" s="12"/>
      <c r="K90" s="9" t="s">
        <v>47</v>
      </c>
      <c r="L90" s="9" t="s">
        <v>47</v>
      </c>
      <c r="M90" s="9" t="s">
        <v>47</v>
      </c>
      <c r="N90" s="9" t="s">
        <v>47</v>
      </c>
      <c r="O90" s="9"/>
      <c r="P90" s="5"/>
    </row>
    <row r="91" spans="1:16" ht="26">
      <c r="A91" s="8"/>
      <c r="B91" s="9" t="s">
        <v>135</v>
      </c>
      <c r="C91" s="9" t="s">
        <v>70</v>
      </c>
      <c r="D91" s="9" t="s">
        <v>33</v>
      </c>
      <c r="E91" s="9"/>
      <c r="F91" s="9">
        <v>710</v>
      </c>
      <c r="G91" s="9" t="s">
        <v>47</v>
      </c>
      <c r="H91" s="9" t="s">
        <v>93</v>
      </c>
      <c r="I91" s="9" t="s">
        <v>58</v>
      </c>
      <c r="J91" s="9"/>
      <c r="K91" s="9" t="s">
        <v>47</v>
      </c>
      <c r="L91" s="9" t="s">
        <v>47</v>
      </c>
      <c r="M91" s="9" t="s">
        <v>47</v>
      </c>
      <c r="N91" s="9" t="s">
        <v>47</v>
      </c>
      <c r="O91" s="9" t="s">
        <v>72</v>
      </c>
      <c r="P91" s="5"/>
    </row>
    <row r="92" spans="1:16" ht="26">
      <c r="A92" s="8"/>
      <c r="B92" s="9" t="s">
        <v>209</v>
      </c>
      <c r="C92" s="9" t="s">
        <v>308</v>
      </c>
      <c r="D92" s="9" t="s">
        <v>33</v>
      </c>
      <c r="E92" s="9" t="s">
        <v>47</v>
      </c>
      <c r="F92" s="9">
        <v>720</v>
      </c>
      <c r="G92" s="9">
        <v>3.47</v>
      </c>
      <c r="H92" s="9" t="s">
        <v>93</v>
      </c>
      <c r="I92" s="9" t="s">
        <v>58</v>
      </c>
      <c r="J92" s="9"/>
      <c r="K92" s="9" t="s">
        <v>47</v>
      </c>
      <c r="L92" s="9" t="s">
        <v>47</v>
      </c>
      <c r="M92" s="9" t="s">
        <v>47</v>
      </c>
      <c r="N92" s="9" t="s">
        <v>47</v>
      </c>
      <c r="O92" s="9"/>
      <c r="P92" s="5"/>
    </row>
    <row r="93" spans="1:16" ht="65">
      <c r="A93" s="8"/>
      <c r="B93" s="9" t="s">
        <v>85</v>
      </c>
      <c r="C93" s="9" t="s">
        <v>164</v>
      </c>
      <c r="D93" s="9" t="s">
        <v>236</v>
      </c>
      <c r="E93" s="9" t="s">
        <v>139</v>
      </c>
      <c r="F93" s="9">
        <v>710</v>
      </c>
      <c r="G93" s="9">
        <v>3.3</v>
      </c>
      <c r="H93" s="9"/>
      <c r="I93" s="9" t="s">
        <v>59</v>
      </c>
      <c r="J93" s="11">
        <v>40757</v>
      </c>
      <c r="K93" s="9">
        <v>28</v>
      </c>
      <c r="L93" s="9">
        <v>6</v>
      </c>
      <c r="M93" s="9" t="s">
        <v>19</v>
      </c>
      <c r="N93" s="9"/>
      <c r="O93" s="9"/>
      <c r="P93" s="5"/>
    </row>
    <row r="94" spans="1:16" ht="39">
      <c r="A94" s="8"/>
      <c r="B94" s="9" t="s">
        <v>29</v>
      </c>
      <c r="C94" s="9" t="s">
        <v>70</v>
      </c>
      <c r="D94" s="9" t="s">
        <v>286</v>
      </c>
      <c r="E94" s="9" t="s">
        <v>0</v>
      </c>
      <c r="F94" s="9">
        <v>720</v>
      </c>
      <c r="G94" s="9">
        <v>3.46</v>
      </c>
      <c r="H94" s="9" t="s">
        <v>206</v>
      </c>
      <c r="I94" s="9" t="s">
        <v>58</v>
      </c>
      <c r="J94" s="9"/>
      <c r="K94" s="9">
        <v>29</v>
      </c>
      <c r="L94" s="9">
        <v>8</v>
      </c>
      <c r="M94" s="9" t="s">
        <v>276</v>
      </c>
      <c r="N94" s="9" t="s">
        <v>206</v>
      </c>
      <c r="O94" s="9" t="s">
        <v>61</v>
      </c>
      <c r="P94" s="5"/>
    </row>
    <row r="95" spans="1:16" ht="26">
      <c r="A95" s="8"/>
      <c r="B95" s="9" t="s">
        <v>41</v>
      </c>
      <c r="C95" s="9" t="s">
        <v>308</v>
      </c>
      <c r="D95" s="9" t="s">
        <v>33</v>
      </c>
      <c r="E95" s="9" t="s">
        <v>47</v>
      </c>
      <c r="F95" s="9">
        <v>730</v>
      </c>
      <c r="G95" s="9" t="s">
        <v>47</v>
      </c>
      <c r="H95" s="9"/>
      <c r="I95" s="9" t="s">
        <v>58</v>
      </c>
      <c r="J95" s="9"/>
      <c r="K95" s="9" t="s">
        <v>47</v>
      </c>
      <c r="L95" s="9" t="s">
        <v>47</v>
      </c>
      <c r="M95" s="9" t="s">
        <v>47</v>
      </c>
      <c r="N95" s="9" t="s">
        <v>47</v>
      </c>
      <c r="O95" s="9"/>
      <c r="P95" s="5"/>
    </row>
    <row r="96" spans="1:16" ht="65">
      <c r="A96" s="8"/>
      <c r="B96" s="9" t="s">
        <v>297</v>
      </c>
      <c r="C96" s="9" t="s">
        <v>308</v>
      </c>
      <c r="D96" s="9" t="s">
        <v>33</v>
      </c>
      <c r="E96" s="9" t="s">
        <v>0</v>
      </c>
      <c r="F96" s="9">
        <v>770</v>
      </c>
      <c r="G96" s="9">
        <v>3.75</v>
      </c>
      <c r="H96" s="9" t="s">
        <v>173</v>
      </c>
      <c r="I96" s="9" t="s">
        <v>58</v>
      </c>
      <c r="J96" s="9"/>
      <c r="K96" s="9">
        <v>27</v>
      </c>
      <c r="L96" s="9">
        <v>5</v>
      </c>
      <c r="M96" s="9" t="s">
        <v>37</v>
      </c>
      <c r="N96" s="9" t="s">
        <v>301</v>
      </c>
      <c r="O96" s="9" t="s">
        <v>61</v>
      </c>
      <c r="P96" s="5"/>
    </row>
    <row r="97" spans="1:16" ht="52">
      <c r="A97" s="8"/>
      <c r="B97" s="9" t="s">
        <v>74</v>
      </c>
      <c r="C97" s="9" t="s">
        <v>70</v>
      </c>
      <c r="D97" s="9" t="s">
        <v>245</v>
      </c>
      <c r="E97" s="9" t="s">
        <v>0</v>
      </c>
      <c r="F97" s="9">
        <v>740</v>
      </c>
      <c r="G97" s="9">
        <v>3.7</v>
      </c>
      <c r="H97" s="9" t="s">
        <v>45</v>
      </c>
      <c r="I97" s="9" t="s">
        <v>58</v>
      </c>
      <c r="J97" s="9"/>
      <c r="K97" s="9">
        <v>26</v>
      </c>
      <c r="L97" s="9">
        <v>4</v>
      </c>
      <c r="M97" s="9" t="s">
        <v>181</v>
      </c>
      <c r="N97" s="9" t="s">
        <v>141</v>
      </c>
      <c r="O97" s="9" t="s">
        <v>72</v>
      </c>
      <c r="P97" s="5"/>
    </row>
    <row r="98" spans="1:16" ht="39">
      <c r="A98" s="8"/>
      <c r="B98" s="9" t="s">
        <v>13</v>
      </c>
      <c r="C98" s="9" t="s">
        <v>70</v>
      </c>
      <c r="D98" s="9" t="s">
        <v>236</v>
      </c>
      <c r="E98" s="9" t="s">
        <v>47</v>
      </c>
      <c r="F98" s="9" t="s">
        <v>47</v>
      </c>
      <c r="G98" s="9" t="s">
        <v>47</v>
      </c>
      <c r="H98" s="9" t="s">
        <v>93</v>
      </c>
      <c r="I98" s="9" t="s">
        <v>58</v>
      </c>
      <c r="J98" s="9"/>
      <c r="K98" s="9" t="s">
        <v>47</v>
      </c>
      <c r="L98" s="9" t="s">
        <v>47</v>
      </c>
      <c r="M98" s="9" t="s">
        <v>47</v>
      </c>
      <c r="N98" s="9" t="s">
        <v>47</v>
      </c>
      <c r="O98" s="9" t="s">
        <v>212</v>
      </c>
      <c r="P98" s="5"/>
    </row>
    <row r="99" spans="1:16" ht="52">
      <c r="A99" s="8"/>
      <c r="B99" s="9" t="s">
        <v>230</v>
      </c>
      <c r="C99" s="9" t="s">
        <v>70</v>
      </c>
      <c r="D99" s="9" t="s">
        <v>245</v>
      </c>
      <c r="E99" s="9" t="s">
        <v>47</v>
      </c>
      <c r="F99" s="9">
        <v>710</v>
      </c>
      <c r="G99" s="9" t="s">
        <v>47</v>
      </c>
      <c r="H99" s="9"/>
      <c r="I99" s="9" t="s">
        <v>58</v>
      </c>
      <c r="J99" s="9"/>
      <c r="K99" s="9" t="s">
        <v>47</v>
      </c>
      <c r="L99" s="9" t="s">
        <v>47</v>
      </c>
      <c r="M99" s="9" t="s">
        <v>47</v>
      </c>
      <c r="N99" s="9" t="s">
        <v>47</v>
      </c>
      <c r="O99" s="9" t="s">
        <v>195</v>
      </c>
      <c r="P99" s="5"/>
    </row>
    <row r="100" spans="1:16" ht="52">
      <c r="A100" s="8"/>
      <c r="B100" s="9" t="s">
        <v>8</v>
      </c>
      <c r="C100" s="9" t="s">
        <v>70</v>
      </c>
      <c r="D100" s="9" t="s">
        <v>245</v>
      </c>
      <c r="E100" s="9" t="s">
        <v>116</v>
      </c>
      <c r="F100" s="9">
        <v>680</v>
      </c>
      <c r="G100" s="9">
        <v>3.4</v>
      </c>
      <c r="H100" s="9" t="s">
        <v>93</v>
      </c>
      <c r="I100" s="9" t="s">
        <v>58</v>
      </c>
      <c r="J100" s="9"/>
      <c r="K100" s="9">
        <v>25</v>
      </c>
      <c r="L100" s="9">
        <v>5</v>
      </c>
      <c r="M100" s="9" t="s">
        <v>15</v>
      </c>
      <c r="N100" s="9" t="s">
        <v>247</v>
      </c>
      <c r="O100" s="9" t="s">
        <v>61</v>
      </c>
      <c r="P100" s="5"/>
    </row>
    <row r="101" spans="1:16" ht="39">
      <c r="A101" s="8"/>
      <c r="B101" s="9" t="s">
        <v>138</v>
      </c>
      <c r="C101" s="9" t="s">
        <v>308</v>
      </c>
      <c r="D101" s="9" t="s">
        <v>33</v>
      </c>
      <c r="E101" s="9" t="s">
        <v>0</v>
      </c>
      <c r="F101" s="9">
        <v>720</v>
      </c>
      <c r="G101" s="9"/>
      <c r="H101" s="9"/>
      <c r="I101" s="9" t="s">
        <v>58</v>
      </c>
      <c r="J101" s="9"/>
      <c r="K101" s="9">
        <v>29</v>
      </c>
      <c r="L101" s="9">
        <v>4</v>
      </c>
      <c r="M101" s="9" t="s">
        <v>276</v>
      </c>
      <c r="N101" s="9" t="s">
        <v>206</v>
      </c>
      <c r="O101" s="9"/>
      <c r="P101" s="5"/>
    </row>
    <row r="102" spans="1:16" ht="26">
      <c r="A102" s="8"/>
      <c r="B102" s="9" t="s">
        <v>16</v>
      </c>
      <c r="C102" s="9" t="s">
        <v>308</v>
      </c>
      <c r="D102" s="9" t="s">
        <v>33</v>
      </c>
      <c r="E102" s="9" t="s">
        <v>116</v>
      </c>
      <c r="F102" s="9">
        <v>730</v>
      </c>
      <c r="G102" s="9">
        <v>3.56</v>
      </c>
      <c r="H102" s="9" t="s">
        <v>136</v>
      </c>
      <c r="I102" s="9" t="s">
        <v>58</v>
      </c>
      <c r="J102" s="9"/>
      <c r="K102" s="9" t="s">
        <v>47</v>
      </c>
      <c r="L102" s="9" t="s">
        <v>47</v>
      </c>
      <c r="M102" s="9" t="s">
        <v>47</v>
      </c>
      <c r="N102" s="9" t="s">
        <v>47</v>
      </c>
      <c r="O102" s="9" t="s">
        <v>72</v>
      </c>
      <c r="P102" s="5"/>
    </row>
    <row r="103" spans="1:16" ht="39">
      <c r="A103" s="8"/>
      <c r="B103" s="9" t="s">
        <v>11</v>
      </c>
      <c r="C103" s="9" t="s">
        <v>70</v>
      </c>
      <c r="D103" s="9" t="s">
        <v>80</v>
      </c>
      <c r="E103" s="9" t="s">
        <v>0</v>
      </c>
      <c r="F103" s="9">
        <v>760</v>
      </c>
      <c r="G103" s="9">
        <v>3.02</v>
      </c>
      <c r="H103" s="9" t="s">
        <v>206</v>
      </c>
      <c r="I103" s="9" t="s">
        <v>58</v>
      </c>
      <c r="J103" s="9"/>
      <c r="K103" s="9">
        <v>28</v>
      </c>
      <c r="L103" s="9">
        <v>6</v>
      </c>
      <c r="M103" s="9" t="s">
        <v>310</v>
      </c>
      <c r="N103" s="9" t="s">
        <v>52</v>
      </c>
      <c r="O103" s="9" t="s">
        <v>72</v>
      </c>
      <c r="P103" s="5"/>
    </row>
    <row r="104" spans="1:16" ht="52">
      <c r="A104" s="8"/>
      <c r="B104" s="9" t="s">
        <v>293</v>
      </c>
      <c r="C104" s="9" t="s">
        <v>70</v>
      </c>
      <c r="D104" s="9" t="s">
        <v>245</v>
      </c>
      <c r="E104" s="9" t="s">
        <v>0</v>
      </c>
      <c r="F104" s="9">
        <v>680</v>
      </c>
      <c r="G104" s="9">
        <v>3.6</v>
      </c>
      <c r="H104" s="9" t="s">
        <v>206</v>
      </c>
      <c r="I104" s="9" t="s">
        <v>58</v>
      </c>
      <c r="J104" s="12"/>
      <c r="K104" s="9">
        <v>30</v>
      </c>
      <c r="L104" s="9">
        <v>7</v>
      </c>
      <c r="M104" s="9" t="s">
        <v>223</v>
      </c>
      <c r="N104" s="9" t="s">
        <v>206</v>
      </c>
      <c r="O104" s="9" t="s">
        <v>223</v>
      </c>
      <c r="P104" s="5"/>
    </row>
    <row r="105" spans="1:16" ht="52">
      <c r="A105" s="8"/>
      <c r="B105" s="9" t="s">
        <v>303</v>
      </c>
      <c r="C105" s="9" t="s">
        <v>70</v>
      </c>
      <c r="D105" s="9" t="s">
        <v>245</v>
      </c>
      <c r="E105" s="9" t="s">
        <v>0</v>
      </c>
      <c r="F105" s="9">
        <v>760</v>
      </c>
      <c r="G105" s="9">
        <v>3.5</v>
      </c>
      <c r="H105" s="9" t="s">
        <v>72</v>
      </c>
      <c r="I105" s="9" t="s">
        <v>58</v>
      </c>
      <c r="J105" s="9"/>
      <c r="K105" s="9">
        <v>25</v>
      </c>
      <c r="L105" s="9">
        <v>4</v>
      </c>
      <c r="M105" s="9" t="s">
        <v>173</v>
      </c>
      <c r="N105" s="9" t="s">
        <v>173</v>
      </c>
      <c r="O105" s="9" t="s">
        <v>72</v>
      </c>
      <c r="P105" s="5"/>
    </row>
    <row r="106" spans="1:16" ht="39">
      <c r="A106" s="8"/>
      <c r="B106" s="9" t="s">
        <v>263</v>
      </c>
      <c r="C106" s="9" t="s">
        <v>308</v>
      </c>
      <c r="D106" s="9" t="s">
        <v>33</v>
      </c>
      <c r="E106" s="9" t="s">
        <v>6</v>
      </c>
      <c r="F106" s="9"/>
      <c r="G106" s="9"/>
      <c r="H106" s="9" t="s">
        <v>173</v>
      </c>
      <c r="I106" s="9" t="s">
        <v>58</v>
      </c>
      <c r="J106" s="9"/>
      <c r="K106" s="9">
        <v>30</v>
      </c>
      <c r="L106" s="9">
        <v>10</v>
      </c>
      <c r="M106" s="9" t="s">
        <v>181</v>
      </c>
      <c r="N106" s="9" t="s">
        <v>181</v>
      </c>
      <c r="O106" s="9" t="s">
        <v>127</v>
      </c>
      <c r="P106" s="5"/>
    </row>
    <row r="107" spans="1:16" ht="39">
      <c r="A107" s="8"/>
      <c r="B107" s="9" t="s">
        <v>184</v>
      </c>
      <c r="C107" s="9" t="s">
        <v>70</v>
      </c>
      <c r="D107" s="9" t="s">
        <v>189</v>
      </c>
      <c r="E107" s="9" t="s">
        <v>0</v>
      </c>
      <c r="F107" s="9">
        <v>710</v>
      </c>
      <c r="G107" s="9">
        <v>3.88</v>
      </c>
      <c r="H107" s="9" t="s">
        <v>72</v>
      </c>
      <c r="I107" s="9" t="s">
        <v>59</v>
      </c>
      <c r="J107" s="11">
        <v>40763</v>
      </c>
      <c r="K107" s="9">
        <v>26</v>
      </c>
      <c r="L107" s="9">
        <v>4</v>
      </c>
      <c r="M107" s="9" t="s">
        <v>181</v>
      </c>
      <c r="N107" s="9" t="s">
        <v>181</v>
      </c>
      <c r="O107" s="9"/>
      <c r="P107" s="5"/>
    </row>
    <row r="108" spans="1:16" ht="26">
      <c r="A108" s="8"/>
      <c r="B108" s="9" t="s">
        <v>163</v>
      </c>
      <c r="C108" s="9" t="s">
        <v>70</v>
      </c>
      <c r="D108" s="9" t="s">
        <v>33</v>
      </c>
      <c r="E108" s="9"/>
      <c r="F108" s="9"/>
      <c r="G108" s="9"/>
      <c r="H108" s="9"/>
      <c r="I108" s="9" t="s">
        <v>58</v>
      </c>
      <c r="J108" s="9"/>
      <c r="K108" s="9"/>
      <c r="L108" s="9">
        <v>0</v>
      </c>
      <c r="M108" s="9"/>
      <c r="N108" s="9"/>
      <c r="O108" s="9"/>
      <c r="P108" s="5"/>
    </row>
    <row r="109" spans="1:16" ht="52">
      <c r="A109" s="8"/>
      <c r="B109" s="9" t="s">
        <v>250</v>
      </c>
      <c r="C109" s="9" t="s">
        <v>70</v>
      </c>
      <c r="D109" s="9" t="s">
        <v>245</v>
      </c>
      <c r="E109" s="9" t="s">
        <v>6</v>
      </c>
      <c r="F109" s="9">
        <v>700</v>
      </c>
      <c r="G109" s="9">
        <v>3.22</v>
      </c>
      <c r="H109" s="9" t="s">
        <v>93</v>
      </c>
      <c r="I109" s="9" t="s">
        <v>58</v>
      </c>
      <c r="J109" s="12"/>
      <c r="K109" s="9">
        <v>30</v>
      </c>
      <c r="L109" s="9">
        <v>8</v>
      </c>
      <c r="M109" s="9" t="s">
        <v>26</v>
      </c>
      <c r="N109" s="9" t="s">
        <v>52</v>
      </c>
      <c r="O109" s="9" t="s">
        <v>72</v>
      </c>
      <c r="P109" s="5"/>
    </row>
    <row r="110" spans="1:16" ht="52">
      <c r="A110" s="8"/>
      <c r="B110" s="9" t="s">
        <v>283</v>
      </c>
      <c r="C110" s="9" t="s">
        <v>70</v>
      </c>
      <c r="D110" s="9" t="s">
        <v>245</v>
      </c>
      <c r="E110" s="9"/>
      <c r="F110" s="9">
        <v>740</v>
      </c>
      <c r="G110" s="9"/>
      <c r="H110" s="9"/>
      <c r="I110" s="9" t="s">
        <v>58</v>
      </c>
      <c r="J110" s="9"/>
      <c r="K110" s="9"/>
      <c r="L110" s="9">
        <v>0</v>
      </c>
      <c r="M110" s="9"/>
      <c r="N110" s="9"/>
      <c r="O110" s="9"/>
      <c r="P110" s="5"/>
    </row>
    <row r="111" spans="1:16" ht="52">
      <c r="A111" s="8"/>
      <c r="B111" s="9" t="s">
        <v>25</v>
      </c>
      <c r="C111" s="9" t="s">
        <v>70</v>
      </c>
      <c r="D111" s="9" t="s">
        <v>80</v>
      </c>
      <c r="E111" s="9" t="s">
        <v>47</v>
      </c>
      <c r="F111" s="9">
        <v>760</v>
      </c>
      <c r="G111" s="9">
        <v>3.32</v>
      </c>
      <c r="H111" s="9" t="s">
        <v>136</v>
      </c>
      <c r="I111" s="9" t="s">
        <v>58</v>
      </c>
      <c r="J111" s="11">
        <v>40834</v>
      </c>
      <c r="K111" s="9">
        <v>27</v>
      </c>
      <c r="L111" s="9">
        <v>6</v>
      </c>
      <c r="M111" s="9" t="s">
        <v>181</v>
      </c>
      <c r="N111" s="9" t="s">
        <v>168</v>
      </c>
      <c r="O111" s="9" t="s">
        <v>72</v>
      </c>
      <c r="P111" s="5"/>
    </row>
    <row r="112" spans="1:16" ht="65">
      <c r="A112" s="8"/>
      <c r="B112" s="9" t="s">
        <v>197</v>
      </c>
      <c r="C112" s="9" t="s">
        <v>308</v>
      </c>
      <c r="D112" s="9" t="s">
        <v>33</v>
      </c>
      <c r="E112" s="9" t="s">
        <v>0</v>
      </c>
      <c r="F112" s="9">
        <v>750</v>
      </c>
      <c r="G112" s="9">
        <v>3.57</v>
      </c>
      <c r="H112" s="9" t="s">
        <v>72</v>
      </c>
      <c r="I112" s="9" t="s">
        <v>58</v>
      </c>
      <c r="J112" s="9"/>
      <c r="K112" s="9">
        <v>31</v>
      </c>
      <c r="L112" s="9">
        <v>5</v>
      </c>
      <c r="M112" s="9" t="s">
        <v>37</v>
      </c>
      <c r="N112" s="9" t="s">
        <v>122</v>
      </c>
      <c r="O112" s="9" t="s">
        <v>72</v>
      </c>
      <c r="P112" s="5"/>
    </row>
    <row r="113" spans="1:16" ht="65">
      <c r="A113" s="8"/>
      <c r="B113" s="9" t="s">
        <v>275</v>
      </c>
      <c r="C113" s="9" t="s">
        <v>164</v>
      </c>
      <c r="D113" s="9" t="s">
        <v>33</v>
      </c>
      <c r="E113" s="9" t="s">
        <v>0</v>
      </c>
      <c r="F113" s="9"/>
      <c r="G113" s="9">
        <v>3.2</v>
      </c>
      <c r="H113" s="9" t="s">
        <v>266</v>
      </c>
      <c r="I113" s="9" t="s">
        <v>58</v>
      </c>
      <c r="J113" s="9"/>
      <c r="K113" s="9">
        <v>32</v>
      </c>
      <c r="L113" s="9">
        <v>8</v>
      </c>
      <c r="M113" s="9" t="s">
        <v>179</v>
      </c>
      <c r="N113" s="9" t="s">
        <v>44</v>
      </c>
      <c r="O113" s="9"/>
      <c r="P113" s="5"/>
    </row>
    <row r="114" spans="1:16" ht="65">
      <c r="A114" s="8"/>
      <c r="B114" s="9" t="s">
        <v>155</v>
      </c>
      <c r="C114" s="9" t="s">
        <v>308</v>
      </c>
      <c r="D114" s="9" t="s">
        <v>33</v>
      </c>
      <c r="E114" s="9" t="s">
        <v>0</v>
      </c>
      <c r="F114" s="9">
        <v>680</v>
      </c>
      <c r="G114" s="9">
        <v>3.59</v>
      </c>
      <c r="H114" s="9" t="s">
        <v>93</v>
      </c>
      <c r="I114" s="9" t="s">
        <v>58</v>
      </c>
      <c r="J114" s="12"/>
      <c r="K114" s="9">
        <v>25</v>
      </c>
      <c r="L114" s="9">
        <v>3</v>
      </c>
      <c r="M114" s="9" t="s">
        <v>79</v>
      </c>
      <c r="N114" s="9" t="s">
        <v>52</v>
      </c>
      <c r="O114" s="9" t="s">
        <v>195</v>
      </c>
      <c r="P114" s="5"/>
    </row>
    <row r="115" spans="1:16" ht="39">
      <c r="A115" s="8"/>
      <c r="B115" s="9" t="s">
        <v>262</v>
      </c>
      <c r="C115" s="9" t="s">
        <v>70</v>
      </c>
      <c r="D115" s="9" t="s">
        <v>286</v>
      </c>
      <c r="E115" s="9" t="s">
        <v>130</v>
      </c>
      <c r="F115" s="9">
        <v>720</v>
      </c>
      <c r="G115" s="9" t="s">
        <v>47</v>
      </c>
      <c r="H115" s="9" t="s">
        <v>221</v>
      </c>
      <c r="I115" s="9" t="s">
        <v>58</v>
      </c>
      <c r="J115" s="12"/>
      <c r="K115" s="9">
        <v>30</v>
      </c>
      <c r="L115" s="9">
        <v>8</v>
      </c>
      <c r="M115" s="9" t="s">
        <v>165</v>
      </c>
      <c r="N115" s="9" t="s">
        <v>165</v>
      </c>
      <c r="O115" s="9" t="s">
        <v>61</v>
      </c>
      <c r="P115" s="5"/>
    </row>
    <row r="116" spans="1:16" ht="52">
      <c r="A116" s="8"/>
      <c r="B116" s="9" t="s">
        <v>231</v>
      </c>
      <c r="C116" s="9" t="s">
        <v>70</v>
      </c>
      <c r="D116" s="9" t="s">
        <v>245</v>
      </c>
      <c r="E116" s="9" t="s">
        <v>47</v>
      </c>
      <c r="F116" s="9" t="s">
        <v>47</v>
      </c>
      <c r="G116" s="9" t="s">
        <v>47</v>
      </c>
      <c r="H116" s="9"/>
      <c r="I116" s="9" t="s">
        <v>59</v>
      </c>
      <c r="J116" s="11">
        <v>40814</v>
      </c>
      <c r="K116" s="9"/>
      <c r="L116" s="9">
        <v>0</v>
      </c>
      <c r="M116" s="9"/>
      <c r="N116" s="9"/>
      <c r="O116" s="9"/>
      <c r="P116" s="5"/>
    </row>
    <row r="117" spans="1:16" ht="52">
      <c r="A117" s="8"/>
      <c r="B117" s="9" t="s">
        <v>319</v>
      </c>
      <c r="C117" s="9" t="s">
        <v>70</v>
      </c>
      <c r="D117" s="9" t="s">
        <v>245</v>
      </c>
      <c r="E117" s="9" t="s">
        <v>0</v>
      </c>
      <c r="F117" s="9"/>
      <c r="G117" s="9"/>
      <c r="H117" s="9"/>
      <c r="I117" s="9" t="s">
        <v>59</v>
      </c>
      <c r="J117" s="11">
        <v>40806</v>
      </c>
      <c r="K117" s="9"/>
      <c r="L117" s="9">
        <v>0</v>
      </c>
      <c r="M117" s="9"/>
      <c r="N117" s="9"/>
      <c r="O117" s="9"/>
      <c r="P117" s="5"/>
    </row>
    <row r="118" spans="1:16" ht="52">
      <c r="A118" s="8"/>
      <c r="B118" s="9" t="s">
        <v>67</v>
      </c>
      <c r="C118" s="9" t="s">
        <v>70</v>
      </c>
      <c r="D118" s="9" t="s">
        <v>245</v>
      </c>
      <c r="E118" s="9" t="s">
        <v>47</v>
      </c>
      <c r="F118" s="9">
        <v>650</v>
      </c>
      <c r="G118" s="9">
        <v>3.71</v>
      </c>
      <c r="H118" s="9" t="s">
        <v>173</v>
      </c>
      <c r="I118" s="9" t="s">
        <v>58</v>
      </c>
      <c r="J118" s="9"/>
      <c r="K118" s="9"/>
      <c r="L118" s="9">
        <v>0</v>
      </c>
      <c r="M118" s="9"/>
      <c r="N118" s="9"/>
      <c r="O118" s="9" t="s">
        <v>72</v>
      </c>
      <c r="P118" s="5"/>
    </row>
    <row r="119" spans="1:16" ht="26">
      <c r="A119" s="8"/>
      <c r="B119" s="9" t="s">
        <v>35</v>
      </c>
      <c r="C119" s="9" t="s">
        <v>70</v>
      </c>
      <c r="D119" s="9" t="s">
        <v>80</v>
      </c>
      <c r="E119" s="9" t="s">
        <v>47</v>
      </c>
      <c r="F119" s="9">
        <v>720</v>
      </c>
      <c r="G119" s="9" t="s">
        <v>47</v>
      </c>
      <c r="H119" s="9" t="s">
        <v>206</v>
      </c>
      <c r="I119" s="9" t="s">
        <v>58</v>
      </c>
      <c r="J119" s="12"/>
      <c r="K119" s="9">
        <v>29</v>
      </c>
      <c r="L119" s="9">
        <v>6</v>
      </c>
      <c r="M119" s="9" t="s">
        <v>165</v>
      </c>
      <c r="N119" s="9" t="s">
        <v>165</v>
      </c>
      <c r="O119" s="9"/>
      <c r="P119" s="5"/>
    </row>
    <row r="120" spans="1:16" ht="65">
      <c r="A120" s="8"/>
      <c r="B120" s="9" t="s">
        <v>156</v>
      </c>
      <c r="C120" s="9" t="s">
        <v>308</v>
      </c>
      <c r="D120" s="9" t="s">
        <v>245</v>
      </c>
      <c r="E120" s="9" t="s">
        <v>47</v>
      </c>
      <c r="F120" s="9">
        <v>700</v>
      </c>
      <c r="G120" s="9"/>
      <c r="H120" s="9"/>
      <c r="I120" s="9" t="s">
        <v>58</v>
      </c>
      <c r="J120" s="9"/>
      <c r="K120" s="9">
        <v>27</v>
      </c>
      <c r="L120" s="9">
        <v>4</v>
      </c>
      <c r="M120" s="9" t="s">
        <v>37</v>
      </c>
      <c r="N120" s="9" t="s">
        <v>170</v>
      </c>
      <c r="O120" s="9"/>
      <c r="P120" s="5"/>
    </row>
    <row r="121" spans="1:16" ht="26">
      <c r="A121" s="8"/>
      <c r="B121" s="9" t="s">
        <v>103</v>
      </c>
      <c r="C121" s="9" t="s">
        <v>70</v>
      </c>
      <c r="D121" s="9" t="s">
        <v>80</v>
      </c>
      <c r="E121" s="9" t="s">
        <v>0</v>
      </c>
      <c r="F121" s="9">
        <v>750</v>
      </c>
      <c r="G121" s="9" t="s">
        <v>47</v>
      </c>
      <c r="H121" s="9" t="s">
        <v>93</v>
      </c>
      <c r="I121" s="9" t="s">
        <v>59</v>
      </c>
      <c r="J121" s="11">
        <v>40823</v>
      </c>
      <c r="K121" s="9" t="s">
        <v>47</v>
      </c>
      <c r="L121" s="9" t="s">
        <v>47</v>
      </c>
      <c r="M121" s="9" t="s">
        <v>47</v>
      </c>
      <c r="N121" s="9" t="s">
        <v>47</v>
      </c>
      <c r="O121" s="9"/>
      <c r="P121" s="5"/>
    </row>
    <row r="122" spans="1:16" ht="65">
      <c r="A122" s="8"/>
      <c r="B122" s="9" t="s">
        <v>259</v>
      </c>
      <c r="C122" s="9" t="s">
        <v>164</v>
      </c>
      <c r="D122" s="9" t="s">
        <v>33</v>
      </c>
      <c r="E122" s="9" t="s">
        <v>211</v>
      </c>
      <c r="F122" s="9">
        <v>780</v>
      </c>
      <c r="G122" s="9">
        <v>3.7</v>
      </c>
      <c r="H122" s="9" t="s">
        <v>206</v>
      </c>
      <c r="I122" s="9" t="s">
        <v>58</v>
      </c>
      <c r="J122" s="9"/>
      <c r="K122" s="9">
        <v>27</v>
      </c>
      <c r="L122" s="9">
        <v>5</v>
      </c>
      <c r="M122" s="9" t="s">
        <v>181</v>
      </c>
      <c r="N122" s="9" t="s">
        <v>168</v>
      </c>
      <c r="O122" s="9" t="s">
        <v>72</v>
      </c>
      <c r="P122" s="5"/>
    </row>
    <row r="123" spans="1:16" ht="52">
      <c r="A123" s="8"/>
      <c r="B123" s="9" t="s">
        <v>53</v>
      </c>
      <c r="C123" s="9" t="s">
        <v>70</v>
      </c>
      <c r="D123" s="9" t="s">
        <v>245</v>
      </c>
      <c r="E123" s="9"/>
      <c r="F123" s="9"/>
      <c r="G123" s="9"/>
      <c r="H123" s="9"/>
      <c r="I123" s="9" t="s">
        <v>58</v>
      </c>
      <c r="J123" s="9"/>
      <c r="K123" s="9"/>
      <c r="L123" s="9">
        <v>0</v>
      </c>
      <c r="M123" s="9"/>
      <c r="N123" s="9"/>
      <c r="O123" s="9"/>
      <c r="P123" s="5"/>
    </row>
    <row r="124" spans="1:16" ht="65">
      <c r="A124" s="8"/>
      <c r="B124" s="9" t="s">
        <v>129</v>
      </c>
      <c r="C124" s="9" t="s">
        <v>164</v>
      </c>
      <c r="D124" s="9" t="s">
        <v>33</v>
      </c>
      <c r="E124" s="9" t="s">
        <v>0</v>
      </c>
      <c r="F124" s="9" t="s">
        <v>47</v>
      </c>
      <c r="G124" s="9">
        <v>3.6</v>
      </c>
      <c r="H124" s="9" t="s">
        <v>128</v>
      </c>
      <c r="I124" s="9" t="s">
        <v>58</v>
      </c>
      <c r="J124" s="9"/>
      <c r="K124" s="9" t="s">
        <v>47</v>
      </c>
      <c r="L124" s="9" t="s">
        <v>47</v>
      </c>
      <c r="M124" s="9" t="s">
        <v>47</v>
      </c>
      <c r="N124" s="9" t="s">
        <v>47</v>
      </c>
      <c r="O124" s="9" t="s">
        <v>110</v>
      </c>
      <c r="P124" s="5"/>
    </row>
    <row r="125" spans="1:16" ht="52">
      <c r="A125" s="8"/>
      <c r="B125" s="9" t="s">
        <v>216</v>
      </c>
      <c r="C125" s="9" t="s">
        <v>308</v>
      </c>
      <c r="D125" s="9" t="s">
        <v>245</v>
      </c>
      <c r="E125" s="9" t="s">
        <v>47</v>
      </c>
      <c r="F125" s="9">
        <v>760</v>
      </c>
      <c r="G125" s="9">
        <v>3.4</v>
      </c>
      <c r="H125" s="9"/>
      <c r="I125" s="9" t="s">
        <v>58</v>
      </c>
      <c r="J125" s="9"/>
      <c r="K125" s="9">
        <v>27</v>
      </c>
      <c r="L125" s="9">
        <v>3</v>
      </c>
      <c r="M125" s="9"/>
      <c r="N125" s="9"/>
      <c r="O125" s="9"/>
      <c r="P125" s="5"/>
    </row>
    <row r="126" spans="1:16" ht="65">
      <c r="A126" s="8"/>
      <c r="B126" s="9" t="s">
        <v>220</v>
      </c>
      <c r="C126" s="9" t="s">
        <v>164</v>
      </c>
      <c r="D126" s="9" t="s">
        <v>245</v>
      </c>
      <c r="E126" s="9" t="s">
        <v>47</v>
      </c>
      <c r="F126" s="9">
        <v>750</v>
      </c>
      <c r="G126" s="9">
        <v>3.62</v>
      </c>
      <c r="H126" s="9" t="s">
        <v>261</v>
      </c>
      <c r="I126" s="9" t="s">
        <v>58</v>
      </c>
      <c r="J126" s="9"/>
      <c r="K126" s="9" t="s">
        <v>47</v>
      </c>
      <c r="L126" s="9" t="s">
        <v>47</v>
      </c>
      <c r="M126" s="9" t="s">
        <v>47</v>
      </c>
      <c r="N126" s="9" t="s">
        <v>47</v>
      </c>
      <c r="O126" s="9"/>
      <c r="P126" s="5"/>
    </row>
    <row r="127" spans="1:16" ht="52">
      <c r="A127" s="8"/>
      <c r="B127" s="9" t="s">
        <v>178</v>
      </c>
      <c r="C127" s="9" t="s">
        <v>70</v>
      </c>
      <c r="D127" s="9" t="s">
        <v>245</v>
      </c>
      <c r="E127" s="9" t="s">
        <v>47</v>
      </c>
      <c r="F127" s="9">
        <v>730</v>
      </c>
      <c r="G127" s="9">
        <v>3.51</v>
      </c>
      <c r="H127" s="9" t="s">
        <v>93</v>
      </c>
      <c r="I127" s="9" t="s">
        <v>58</v>
      </c>
      <c r="J127" s="9"/>
      <c r="K127" s="9">
        <v>27</v>
      </c>
      <c r="L127" s="9">
        <v>5</v>
      </c>
      <c r="M127" s="9" t="s">
        <v>165</v>
      </c>
      <c r="N127" s="9"/>
      <c r="O127" s="9"/>
      <c r="P127" s="5"/>
    </row>
    <row r="128" spans="1:16" ht="65">
      <c r="A128" s="8"/>
      <c r="B128" s="9" t="s">
        <v>152</v>
      </c>
      <c r="C128" s="9" t="s">
        <v>164</v>
      </c>
      <c r="D128" s="9" t="s">
        <v>33</v>
      </c>
      <c r="E128" s="9" t="s">
        <v>0</v>
      </c>
      <c r="F128" s="9"/>
      <c r="G128" s="9"/>
      <c r="H128" s="9"/>
      <c r="I128" s="9" t="s">
        <v>58</v>
      </c>
      <c r="J128" s="12"/>
      <c r="K128" s="9"/>
      <c r="L128" s="9">
        <v>0</v>
      </c>
      <c r="M128" s="9"/>
      <c r="N128" s="9"/>
      <c r="O128" s="9"/>
      <c r="P128" s="5"/>
    </row>
    <row r="129" spans="1:16" ht="52">
      <c r="A129" s="8"/>
      <c r="B129" s="9" t="s">
        <v>227</v>
      </c>
      <c r="C129" s="9" t="s">
        <v>70</v>
      </c>
      <c r="D129" s="9" t="s">
        <v>245</v>
      </c>
      <c r="E129" s="9" t="s">
        <v>0</v>
      </c>
      <c r="F129" s="9">
        <v>700</v>
      </c>
      <c r="G129" s="9">
        <v>3.47</v>
      </c>
      <c r="H129" s="9" t="s">
        <v>266</v>
      </c>
      <c r="I129" s="9" t="s">
        <v>58</v>
      </c>
      <c r="J129" s="9"/>
      <c r="K129" s="9">
        <v>29</v>
      </c>
      <c r="L129" s="9">
        <v>6</v>
      </c>
      <c r="M129" s="9" t="s">
        <v>122</v>
      </c>
      <c r="N129" s="9" t="s">
        <v>122</v>
      </c>
      <c r="O129" s="9"/>
      <c r="P129" s="5"/>
    </row>
    <row r="130" spans="1:16" ht="52">
      <c r="A130" s="8"/>
      <c r="B130" s="9" t="s">
        <v>60</v>
      </c>
      <c r="C130" s="9" t="s">
        <v>70</v>
      </c>
      <c r="D130" s="9" t="s">
        <v>245</v>
      </c>
      <c r="E130" s="9" t="s">
        <v>0</v>
      </c>
      <c r="F130" s="9">
        <v>660</v>
      </c>
      <c r="G130" s="9">
        <v>3.02</v>
      </c>
      <c r="H130" s="9" t="s">
        <v>93</v>
      </c>
      <c r="I130" s="9" t="s">
        <v>58</v>
      </c>
      <c r="J130" s="9"/>
      <c r="K130" s="9">
        <v>28</v>
      </c>
      <c r="L130" s="9">
        <v>3</v>
      </c>
      <c r="M130" s="9" t="s">
        <v>15</v>
      </c>
      <c r="N130" s="9" t="s">
        <v>15</v>
      </c>
      <c r="O130" s="9"/>
      <c r="P130" s="5"/>
    </row>
    <row r="131" spans="1:16" ht="39">
      <c r="A131" s="8"/>
      <c r="B131" s="9" t="s">
        <v>246</v>
      </c>
      <c r="C131" s="9" t="s">
        <v>70</v>
      </c>
      <c r="D131" s="9" t="s">
        <v>80</v>
      </c>
      <c r="E131" s="9" t="s">
        <v>47</v>
      </c>
      <c r="F131" s="9"/>
      <c r="G131" s="9">
        <v>3.53</v>
      </c>
      <c r="H131" s="9" t="s">
        <v>72</v>
      </c>
      <c r="I131" s="9" t="s">
        <v>58</v>
      </c>
      <c r="J131" s="11">
        <v>40833</v>
      </c>
      <c r="K131" s="9">
        <v>26</v>
      </c>
      <c r="L131" s="9">
        <v>4</v>
      </c>
      <c r="M131" s="9" t="s">
        <v>181</v>
      </c>
      <c r="N131" s="9" t="s">
        <v>122</v>
      </c>
      <c r="O131" s="9"/>
      <c r="P131" s="5"/>
    </row>
    <row r="132" spans="1:16" ht="52">
      <c r="A132" s="8"/>
      <c r="B132" s="9" t="s">
        <v>95</v>
      </c>
      <c r="C132" s="9" t="s">
        <v>308</v>
      </c>
      <c r="D132" s="9" t="s">
        <v>245</v>
      </c>
      <c r="E132" s="9" t="s">
        <v>47</v>
      </c>
      <c r="F132" s="9">
        <v>740</v>
      </c>
      <c r="G132" s="9">
        <v>3.25</v>
      </c>
      <c r="H132" s="9" t="s">
        <v>206</v>
      </c>
      <c r="I132" s="9" t="s">
        <v>58</v>
      </c>
      <c r="J132" s="9"/>
      <c r="K132" s="9">
        <v>29</v>
      </c>
      <c r="L132" s="9">
        <v>8</v>
      </c>
      <c r="M132" s="9" t="s">
        <v>9</v>
      </c>
      <c r="N132" s="9" t="s">
        <v>122</v>
      </c>
      <c r="O132" s="9" t="s">
        <v>127</v>
      </c>
      <c r="P132" s="5"/>
    </row>
    <row r="133" spans="1:16" ht="52">
      <c r="A133" s="8"/>
      <c r="B133" s="9" t="s">
        <v>256</v>
      </c>
      <c r="C133" s="9" t="s">
        <v>70</v>
      </c>
      <c r="D133" s="9" t="s">
        <v>245</v>
      </c>
      <c r="E133" s="9" t="s">
        <v>116</v>
      </c>
      <c r="F133" s="9">
        <v>760</v>
      </c>
      <c r="G133" s="9">
        <v>3.1</v>
      </c>
      <c r="H133" s="9" t="s">
        <v>206</v>
      </c>
      <c r="I133" s="9" t="s">
        <v>58</v>
      </c>
      <c r="J133" s="9"/>
      <c r="K133" s="9">
        <v>26</v>
      </c>
      <c r="L133" s="9">
        <v>4</v>
      </c>
      <c r="M133" s="9" t="s">
        <v>181</v>
      </c>
      <c r="N133" s="9" t="s">
        <v>181</v>
      </c>
      <c r="O133" s="9" t="s">
        <v>72</v>
      </c>
      <c r="P133" s="5"/>
    </row>
    <row r="134" spans="1:16" ht="39">
      <c r="A134" s="8"/>
      <c r="B134" s="9" t="s">
        <v>91</v>
      </c>
      <c r="C134" s="9" t="s">
        <v>308</v>
      </c>
      <c r="D134" s="9" t="s">
        <v>33</v>
      </c>
      <c r="E134" s="9" t="s">
        <v>0</v>
      </c>
      <c r="F134" s="9">
        <v>710</v>
      </c>
      <c r="G134" s="9">
        <v>2.5</v>
      </c>
      <c r="H134" s="9" t="s">
        <v>93</v>
      </c>
      <c r="I134" s="9" t="s">
        <v>58</v>
      </c>
      <c r="J134" s="9"/>
      <c r="K134" s="9">
        <v>30</v>
      </c>
      <c r="L134" s="9">
        <v>6</v>
      </c>
      <c r="M134" s="9" t="s">
        <v>181</v>
      </c>
      <c r="N134" s="9" t="s">
        <v>181</v>
      </c>
      <c r="O134" s="9" t="s">
        <v>127</v>
      </c>
      <c r="P134" s="5"/>
    </row>
    <row r="135" spans="1:16" ht="26">
      <c r="A135" s="8"/>
      <c r="B135" s="9" t="s">
        <v>154</v>
      </c>
      <c r="C135" s="9" t="s">
        <v>70</v>
      </c>
      <c r="D135" s="9" t="s">
        <v>80</v>
      </c>
      <c r="E135" s="9" t="s">
        <v>190</v>
      </c>
      <c r="F135" s="9">
        <v>720</v>
      </c>
      <c r="G135" s="9">
        <v>3.92</v>
      </c>
      <c r="H135" s="9" t="s">
        <v>93</v>
      </c>
      <c r="I135" s="9" t="s">
        <v>59</v>
      </c>
      <c r="J135" s="11">
        <v>40826</v>
      </c>
      <c r="K135" s="9"/>
      <c r="L135" s="9">
        <v>0</v>
      </c>
      <c r="M135" s="9" t="s">
        <v>165</v>
      </c>
      <c r="N135" s="9"/>
      <c r="O135" s="9" t="s">
        <v>72</v>
      </c>
      <c r="P135" s="5"/>
    </row>
    <row r="136" spans="1:16" ht="52">
      <c r="A136" s="8"/>
      <c r="B136" s="9" t="s">
        <v>251</v>
      </c>
      <c r="C136" s="9" t="s">
        <v>70</v>
      </c>
      <c r="D136" s="9" t="s">
        <v>245</v>
      </c>
      <c r="E136" s="9"/>
      <c r="F136" s="9"/>
      <c r="G136" s="9"/>
      <c r="H136" s="9"/>
      <c r="I136" s="9" t="s">
        <v>58</v>
      </c>
      <c r="J136" s="9"/>
      <c r="K136" s="9"/>
      <c r="L136" s="9">
        <v>0</v>
      </c>
      <c r="M136" s="9"/>
      <c r="N136" s="9"/>
      <c r="O136" s="9"/>
      <c r="P136" s="5"/>
    </row>
    <row r="137" spans="1:16" ht="26">
      <c r="A137" s="8"/>
      <c r="B137" s="9" t="s">
        <v>183</v>
      </c>
      <c r="C137" s="9" t="s">
        <v>70</v>
      </c>
      <c r="D137" s="9" t="s">
        <v>236</v>
      </c>
      <c r="E137" s="9" t="s">
        <v>47</v>
      </c>
      <c r="F137" s="9" t="s">
        <v>47</v>
      </c>
      <c r="G137" s="9" t="s">
        <v>47</v>
      </c>
      <c r="H137" s="9"/>
      <c r="I137" s="9" t="s">
        <v>59</v>
      </c>
      <c r="J137" s="11">
        <v>40814</v>
      </c>
      <c r="K137" s="9" t="s">
        <v>47</v>
      </c>
      <c r="L137" s="9" t="s">
        <v>47</v>
      </c>
      <c r="M137" s="9" t="s">
        <v>47</v>
      </c>
      <c r="N137" s="9" t="s">
        <v>47</v>
      </c>
      <c r="O137" s="9"/>
      <c r="P137" s="5"/>
    </row>
    <row r="138" spans="1:16" ht="65">
      <c r="A138" s="8"/>
      <c r="B138" s="9" t="s">
        <v>196</v>
      </c>
      <c r="C138" s="9" t="s">
        <v>164</v>
      </c>
      <c r="D138" s="9" t="s">
        <v>33</v>
      </c>
      <c r="E138" s="9" t="s">
        <v>279</v>
      </c>
      <c r="F138" s="9">
        <v>740</v>
      </c>
      <c r="G138" s="9">
        <v>4</v>
      </c>
      <c r="H138" s="9" t="s">
        <v>221</v>
      </c>
      <c r="I138" s="9" t="s">
        <v>58</v>
      </c>
      <c r="J138" s="9"/>
      <c r="K138" s="9">
        <v>30</v>
      </c>
      <c r="L138" s="9">
        <v>7</v>
      </c>
      <c r="M138" s="9" t="s">
        <v>82</v>
      </c>
      <c r="N138" s="9" t="s">
        <v>168</v>
      </c>
      <c r="O138" s="9" t="s">
        <v>252</v>
      </c>
      <c r="P138" s="5"/>
    </row>
    <row r="139" spans="1:16" ht="26">
      <c r="A139" s="8"/>
      <c r="B139" s="9" t="s">
        <v>274</v>
      </c>
      <c r="C139" s="9" t="s">
        <v>70</v>
      </c>
      <c r="D139" s="9" t="s">
        <v>33</v>
      </c>
      <c r="E139" s="9"/>
      <c r="F139" s="9"/>
      <c r="G139" s="9"/>
      <c r="H139" s="9"/>
      <c r="I139" s="9" t="s">
        <v>58</v>
      </c>
      <c r="J139" s="9"/>
      <c r="K139" s="9"/>
      <c r="L139" s="9">
        <v>0</v>
      </c>
      <c r="M139" s="9"/>
      <c r="N139" s="9"/>
      <c r="O139" s="9"/>
      <c r="P139" s="5"/>
    </row>
    <row r="140" spans="1:16" ht="65">
      <c r="A140" s="8"/>
      <c r="B140" s="9" t="s">
        <v>202</v>
      </c>
      <c r="C140" s="9" t="s">
        <v>164</v>
      </c>
      <c r="D140" s="9" t="s">
        <v>245</v>
      </c>
      <c r="E140" s="9" t="s">
        <v>0</v>
      </c>
      <c r="F140" s="9">
        <v>760</v>
      </c>
      <c r="G140" s="9" t="s">
        <v>47</v>
      </c>
      <c r="H140" s="9" t="s">
        <v>72</v>
      </c>
      <c r="I140" s="9" t="s">
        <v>58</v>
      </c>
      <c r="J140" s="9"/>
      <c r="K140" s="9">
        <v>27</v>
      </c>
      <c r="L140" s="9">
        <v>5</v>
      </c>
      <c r="M140" s="9" t="s">
        <v>181</v>
      </c>
      <c r="N140" s="9" t="s">
        <v>181</v>
      </c>
      <c r="O140" s="9" t="s">
        <v>72</v>
      </c>
      <c r="P140" s="5"/>
    </row>
    <row r="141" spans="1:16" ht="65">
      <c r="A141" s="8"/>
      <c r="B141" s="9" t="s">
        <v>300</v>
      </c>
      <c r="C141" s="9" t="s">
        <v>164</v>
      </c>
      <c r="D141" s="9" t="s">
        <v>33</v>
      </c>
      <c r="E141" s="9" t="s">
        <v>0</v>
      </c>
      <c r="F141" s="9">
        <v>720</v>
      </c>
      <c r="G141" s="9"/>
      <c r="H141" s="9" t="s">
        <v>206</v>
      </c>
      <c r="I141" s="9" t="s">
        <v>58</v>
      </c>
      <c r="J141" s="9"/>
      <c r="K141" s="9">
        <v>31</v>
      </c>
      <c r="L141" s="9">
        <v>7</v>
      </c>
      <c r="M141" s="9" t="s">
        <v>179</v>
      </c>
      <c r="N141" s="9" t="s">
        <v>222</v>
      </c>
      <c r="O141" s="9" t="s">
        <v>198</v>
      </c>
      <c r="P141" s="5"/>
    </row>
    <row r="142" spans="1:16" ht="52">
      <c r="A142" s="8"/>
      <c r="B142" s="9" t="s">
        <v>199</v>
      </c>
      <c r="C142" s="9" t="s">
        <v>70</v>
      </c>
      <c r="D142" s="9" t="s">
        <v>245</v>
      </c>
      <c r="E142" s="9" t="s">
        <v>116</v>
      </c>
      <c r="F142" s="9">
        <v>740</v>
      </c>
      <c r="G142" s="9">
        <v>3</v>
      </c>
      <c r="H142" s="9" t="s">
        <v>206</v>
      </c>
      <c r="I142" s="9" t="s">
        <v>58</v>
      </c>
      <c r="J142" s="9"/>
      <c r="K142" s="9">
        <v>26</v>
      </c>
      <c r="L142" s="9">
        <v>4</v>
      </c>
      <c r="M142" s="9" t="s">
        <v>19</v>
      </c>
      <c r="N142" s="9" t="s">
        <v>195</v>
      </c>
      <c r="O142" s="9" t="s">
        <v>61</v>
      </c>
      <c r="P142" s="5"/>
    </row>
    <row r="143" spans="1:16" ht="26">
      <c r="A143" s="8"/>
      <c r="B143" s="9" t="s">
        <v>145</v>
      </c>
      <c r="C143" s="9" t="s">
        <v>70</v>
      </c>
      <c r="D143" s="9" t="s">
        <v>33</v>
      </c>
      <c r="E143" s="9" t="s">
        <v>0</v>
      </c>
      <c r="F143" s="9">
        <v>710</v>
      </c>
      <c r="G143" s="9">
        <v>3.25</v>
      </c>
      <c r="H143" s="9"/>
      <c r="I143" s="9" t="s">
        <v>58</v>
      </c>
      <c r="J143" s="9"/>
      <c r="K143" s="9"/>
      <c r="L143" s="9">
        <v>0</v>
      </c>
      <c r="M143" s="9"/>
      <c r="N143" s="9"/>
      <c r="O143" s="9" t="s">
        <v>72</v>
      </c>
      <c r="P143" s="5"/>
    </row>
    <row r="144" spans="1:16" ht="13">
      <c r="A144" s="8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5"/>
    </row>
    <row r="145" spans="1:16" ht="13">
      <c r="A145" s="8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5"/>
    </row>
    <row r="146" spans="1:16" ht="13">
      <c r="A146" s="8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5"/>
    </row>
    <row r="147" spans="1:16" ht="13">
      <c r="A147" s="8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5"/>
    </row>
    <row r="148" spans="1:16" ht="13">
      <c r="A148" s="8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5"/>
    </row>
    <row r="149" spans="1:16" ht="13">
      <c r="A149" s="8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5"/>
    </row>
    <row r="150" spans="1:16" ht="13">
      <c r="A150" s="8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5"/>
    </row>
    <row r="151" spans="1:16" ht="13">
      <c r="A151" s="8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5"/>
    </row>
    <row r="152" spans="1:16" ht="13">
      <c r="A152" s="8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5"/>
    </row>
    <row r="153" spans="1:16" ht="13">
      <c r="A153" s="8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5"/>
    </row>
  </sheetData>
  <sheetCalcPr fullCalcOnLoad="1"/>
  <phoneticPr fontId="7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CBS ED 2012</vt:lpstr>
      <vt:lpstr>Basic Analysis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Boccellari</cp:lastModifiedBy>
  <dcterms:created xsi:type="dcterms:W3CDTF">2011-11-01T08:59:41Z</dcterms:created>
  <dcterms:modified xsi:type="dcterms:W3CDTF">2011-11-02T09:31:34Z</dcterms:modified>
</cp:coreProperties>
</file>