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15315" windowHeight="7365" activeTab="1"/>
  </bookViews>
  <sheets>
    <sheet name="Prep Summary" sheetId="5" r:id="rId1"/>
    <sheet name="CATs" sheetId="1" r:id="rId2"/>
    <sheet name="psets" sheetId="2" r:id="rId3"/>
    <sheet name="error log" sheetId="3" r:id="rId4"/>
    <sheet name="GMATPrep tracking" sheetId="4" r:id="rId5"/>
  </sheets>
  <calcPr calcId="145621"/>
</workbook>
</file>

<file path=xl/calcChain.xml><?xml version="1.0" encoding="utf-8"?>
<calcChain xmlns="http://schemas.openxmlformats.org/spreadsheetml/2006/main">
  <c r="N3" i="5" l="1"/>
  <c r="R10" i="5"/>
  <c r="N10" i="5"/>
  <c r="M10" i="5"/>
  <c r="L10" i="5"/>
  <c r="K10" i="5"/>
  <c r="J10" i="5"/>
  <c r="I10" i="5"/>
  <c r="H10" i="5"/>
  <c r="G10" i="5"/>
  <c r="F10" i="5"/>
  <c r="E10" i="5"/>
  <c r="D10" i="5"/>
  <c r="D8" i="5"/>
  <c r="D3" i="5" s="1"/>
  <c r="M6" i="5"/>
  <c r="L6" i="5"/>
  <c r="K6" i="5"/>
  <c r="J6" i="5"/>
  <c r="I6" i="5"/>
  <c r="H6" i="5"/>
  <c r="G6" i="5"/>
  <c r="F6" i="5"/>
  <c r="E6" i="5"/>
  <c r="D6" i="5"/>
  <c r="O6" i="1"/>
  <c r="R6" i="1"/>
  <c r="U6" i="1"/>
  <c r="X6" i="1"/>
  <c r="AA6" i="1"/>
  <c r="O7" i="1"/>
  <c r="R7" i="1"/>
  <c r="U7" i="1"/>
  <c r="X7" i="1"/>
  <c r="AA7" i="1"/>
  <c r="O8" i="1"/>
  <c r="R8" i="1"/>
  <c r="U8" i="1"/>
  <c r="X8" i="1"/>
  <c r="AA8" i="1"/>
  <c r="O9" i="1"/>
  <c r="R9" i="1"/>
  <c r="U9" i="1"/>
  <c r="X9" i="1"/>
  <c r="AA9" i="1"/>
  <c r="O10" i="1"/>
  <c r="R10" i="1"/>
  <c r="U10" i="1"/>
  <c r="X10" i="1"/>
  <c r="AA10" i="1"/>
  <c r="O11" i="1"/>
  <c r="R11" i="1"/>
  <c r="U11" i="1"/>
  <c r="X11" i="1"/>
  <c r="AA11" i="1"/>
  <c r="AK11" i="1"/>
  <c r="AF10" i="1"/>
  <c r="AG10" i="1"/>
  <c r="G2" i="3"/>
  <c r="H9" i="5" l="1"/>
  <c r="I3" i="5"/>
  <c r="Q6" i="5"/>
  <c r="P6" i="5"/>
  <c r="O6" i="5"/>
  <c r="N6" i="5"/>
  <c r="L7" i="5"/>
  <c r="J7" i="5"/>
  <c r="H7" i="5"/>
  <c r="F7" i="5"/>
  <c r="D7" i="5"/>
  <c r="S6" i="5" l="1"/>
  <c r="P7" i="5"/>
  <c r="N7" i="5"/>
  <c r="R6" i="5"/>
  <c r="J11" i="5"/>
  <c r="Q10" i="5"/>
  <c r="L11" i="5"/>
  <c r="P10" i="5"/>
  <c r="F11" i="5"/>
  <c r="O10" i="5"/>
  <c r="H11" i="5"/>
  <c r="H3" i="5"/>
  <c r="H4" i="5" s="1"/>
  <c r="D11" i="5"/>
  <c r="R7" i="5" l="1"/>
  <c r="S10" i="5"/>
  <c r="P11" i="5"/>
  <c r="N11" i="5"/>
  <c r="R11" i="5" l="1"/>
  <c r="Y12" i="1"/>
  <c r="AG11" i="1"/>
  <c r="AF11" i="1"/>
  <c r="AD11" i="1"/>
  <c r="AC11" i="1"/>
  <c r="W6" i="4"/>
  <c r="T5" i="4"/>
  <c r="X6" i="4"/>
  <c r="X5" i="4"/>
  <c r="W5" i="4"/>
  <c r="S5" i="4"/>
  <c r="X4" i="4"/>
  <c r="W4" i="4"/>
  <c r="T4" i="4"/>
  <c r="S4" i="4"/>
  <c r="R10" i="4"/>
  <c r="R11" i="4" s="1"/>
  <c r="R12" i="4" s="1"/>
  <c r="R13" i="4" s="1"/>
  <c r="R14" i="4" s="1"/>
  <c r="R15" i="4" s="1"/>
  <c r="R16" i="4" s="1"/>
  <c r="R17" i="4" s="1"/>
  <c r="R18" i="4" s="1"/>
  <c r="R19" i="4" s="1"/>
  <c r="R20" i="4" s="1"/>
  <c r="R21" i="4" s="1"/>
  <c r="R22" i="4" s="1"/>
  <c r="R23" i="4" s="1"/>
  <c r="R24" i="4" s="1"/>
  <c r="R25" i="4" s="1"/>
  <c r="R26" i="4" s="1"/>
  <c r="R27" i="4" s="1"/>
  <c r="R28" i="4" s="1"/>
  <c r="R29" i="4" s="1"/>
  <c r="R30" i="4" s="1"/>
  <c r="R31" i="4" s="1"/>
  <c r="R32" i="4" s="1"/>
  <c r="R33" i="4" s="1"/>
  <c r="R34" i="4" s="1"/>
  <c r="R35" i="4" s="1"/>
  <c r="R36" i="4" s="1"/>
  <c r="R37" i="4" s="1"/>
  <c r="R38" i="4" s="1"/>
  <c r="R39" i="4" s="1"/>
  <c r="R40" i="4" s="1"/>
  <c r="R41" i="4" s="1"/>
  <c r="R42" i="4" s="1"/>
  <c r="R43" i="4" s="1"/>
  <c r="R44" i="4" s="1"/>
  <c r="R45" i="4" s="1"/>
  <c r="AE11" i="1" l="1"/>
  <c r="AH11" i="1"/>
  <c r="H81" i="2"/>
  <c r="G81" i="2"/>
  <c r="H80" i="2"/>
  <c r="G80" i="2"/>
  <c r="H79" i="2"/>
  <c r="G79" i="2"/>
  <c r="H78" i="2"/>
  <c r="G78" i="2"/>
  <c r="H77" i="2"/>
  <c r="G77" i="2"/>
  <c r="L5" i="4" l="1"/>
  <c r="K5" i="4"/>
  <c r="K4" i="4"/>
  <c r="D5" i="4"/>
  <c r="C5" i="4"/>
  <c r="D4" i="4"/>
  <c r="C4" i="4"/>
  <c r="L4" i="4"/>
  <c r="O4" i="4"/>
  <c r="J10" i="4"/>
  <c r="J11" i="4" s="1"/>
  <c r="J12" i="4" s="1"/>
  <c r="J13" i="4" s="1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G76" i="2"/>
  <c r="H76" i="2"/>
  <c r="H75" i="2" l="1"/>
  <c r="G75" i="2"/>
  <c r="P6" i="4" l="1"/>
  <c r="P5" i="4"/>
  <c r="P4" i="4"/>
  <c r="O6" i="4"/>
  <c r="O5" i="4"/>
  <c r="G4" i="4" l="1"/>
  <c r="H4" i="4"/>
  <c r="G5" i="4"/>
  <c r="H5" i="4"/>
  <c r="G6" i="4"/>
  <c r="H6" i="4"/>
  <c r="B10" i="4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F10" i="4"/>
  <c r="F11" i="4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AD10" i="1"/>
  <c r="AC10" i="1"/>
  <c r="AH10" i="1" l="1"/>
  <c r="AE10" i="1"/>
  <c r="AK10" i="1"/>
  <c r="G72" i="2" l="1"/>
  <c r="H72" i="2"/>
  <c r="G73" i="2"/>
  <c r="H73" i="2"/>
  <c r="G74" i="2"/>
  <c r="H74" i="2"/>
  <c r="F62" i="2" l="1"/>
  <c r="E62" i="2"/>
  <c r="AK9" i="1" l="1"/>
  <c r="AG9" i="1"/>
  <c r="AF9" i="1"/>
  <c r="AD9" i="1"/>
  <c r="AC9" i="1"/>
  <c r="AE9" i="1" l="1"/>
  <c r="AH9" i="1"/>
  <c r="F53" i="2"/>
  <c r="E53" i="2"/>
  <c r="AK8" i="1" l="1"/>
  <c r="AK7" i="1"/>
  <c r="AK6" i="1"/>
  <c r="AK5" i="1"/>
  <c r="AK4" i="1"/>
  <c r="AJ12" i="1"/>
  <c r="AK12" i="1" s="1"/>
  <c r="AI12" i="1"/>
  <c r="AF5" i="1"/>
  <c r="AG5" i="1"/>
  <c r="AH5" i="1" s="1"/>
  <c r="AF6" i="1"/>
  <c r="AG6" i="1"/>
  <c r="AF7" i="1"/>
  <c r="AF12" i="1" s="1"/>
  <c r="AG7" i="1"/>
  <c r="AF8" i="1"/>
  <c r="AG8" i="1"/>
  <c r="AG4" i="1"/>
  <c r="AF4" i="1"/>
  <c r="AC5" i="1"/>
  <c r="AD5" i="1"/>
  <c r="AC6" i="1"/>
  <c r="AD6" i="1"/>
  <c r="AC7" i="1"/>
  <c r="AD7" i="1"/>
  <c r="AC8" i="1"/>
  <c r="AD8" i="1"/>
  <c r="M12" i="1"/>
  <c r="AD4" i="1"/>
  <c r="AC4" i="1"/>
  <c r="AE8" i="1" l="1"/>
  <c r="AH8" i="1"/>
  <c r="AH7" i="1"/>
  <c r="AG12" i="1"/>
  <c r="AH12" i="1" s="1"/>
  <c r="AE7" i="1"/>
  <c r="AC12" i="1"/>
  <c r="AD12" i="1"/>
  <c r="AE4" i="1"/>
  <c r="AH4" i="1"/>
  <c r="AH6" i="1"/>
  <c r="AE5" i="1"/>
  <c r="AE6" i="1"/>
  <c r="F45" i="2"/>
  <c r="E45" i="2"/>
  <c r="AE12" i="1" l="1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F32" i="2" l="1"/>
  <c r="L8" i="5" s="1"/>
  <c r="E32" i="2"/>
  <c r="M8" i="5" s="1"/>
  <c r="M3" i="5" s="1"/>
  <c r="L9" i="5" l="1"/>
  <c r="L3" i="5"/>
  <c r="L4" i="5" s="1"/>
  <c r="G32" i="2"/>
  <c r="G43" i="2"/>
  <c r="H43" i="2"/>
  <c r="G44" i="2"/>
  <c r="H44" i="2"/>
  <c r="G45" i="2"/>
  <c r="H45" i="2"/>
  <c r="G46" i="2"/>
  <c r="H46" i="2"/>
  <c r="G47" i="2"/>
  <c r="H47" i="2"/>
  <c r="G48" i="2"/>
  <c r="H48" i="2"/>
  <c r="F20" i="2" l="1"/>
  <c r="E20" i="2"/>
  <c r="H32" i="2" l="1"/>
  <c r="H31" i="2"/>
  <c r="H30" i="2"/>
  <c r="H29" i="2"/>
  <c r="H28" i="2"/>
  <c r="H27" i="2"/>
  <c r="G31" i="2"/>
  <c r="G30" i="2"/>
  <c r="G29" i="2"/>
  <c r="G28" i="2"/>
  <c r="F12" i="2" l="1"/>
  <c r="J8" i="5" s="1"/>
  <c r="E12" i="2"/>
  <c r="K8" i="5" s="1"/>
  <c r="E4" i="2"/>
  <c r="Q8" i="5" l="1"/>
  <c r="K3" i="5"/>
  <c r="Q3" i="5" s="1"/>
  <c r="P8" i="5"/>
  <c r="J9" i="5"/>
  <c r="J3" i="5"/>
  <c r="G8" i="5"/>
  <c r="E8" i="5"/>
  <c r="H12" i="2"/>
  <c r="Z12" i="1"/>
  <c r="W12" i="1"/>
  <c r="V12" i="1"/>
  <c r="T12" i="1"/>
  <c r="S12" i="1"/>
  <c r="Q12" i="1"/>
  <c r="P12" i="1"/>
  <c r="N12" i="1"/>
  <c r="O12" i="1" s="1"/>
  <c r="P9" i="5" l="1"/>
  <c r="J4" i="5"/>
  <c r="P3" i="5"/>
  <c r="P4" i="5" s="1"/>
  <c r="O8" i="5"/>
  <c r="S8" i="5" s="1"/>
  <c r="E3" i="5"/>
  <c r="G3" i="5"/>
  <c r="AA12" i="1"/>
  <c r="X12" i="1"/>
  <c r="U12" i="1"/>
  <c r="R12" i="1"/>
  <c r="F2" i="3"/>
  <c r="O3" i="5" l="1"/>
  <c r="S3" i="5" s="1"/>
  <c r="G17" i="2" l="1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F4" i="2"/>
  <c r="H6" i="2"/>
  <c r="H7" i="2"/>
  <c r="H8" i="2"/>
  <c r="H9" i="2"/>
  <c r="H10" i="2"/>
  <c r="H11" i="2"/>
  <c r="H13" i="2"/>
  <c r="H14" i="2"/>
  <c r="H15" i="2"/>
  <c r="G7" i="2"/>
  <c r="G8" i="2"/>
  <c r="G9" i="2"/>
  <c r="G10" i="2"/>
  <c r="G11" i="2"/>
  <c r="G12" i="2"/>
  <c r="G13" i="2"/>
  <c r="G14" i="2"/>
  <c r="F8" i="5" l="1"/>
  <c r="R5" i="1"/>
  <c r="O5" i="1"/>
  <c r="N8" i="5" l="1"/>
  <c r="F3" i="5"/>
  <c r="F4" i="5" s="1"/>
  <c r="F9" i="5"/>
  <c r="D9" i="5"/>
  <c r="AA5" i="1"/>
  <c r="AA4" i="1"/>
  <c r="X5" i="1"/>
  <c r="X4" i="1"/>
  <c r="U5" i="1"/>
  <c r="U4" i="1"/>
  <c r="R4" i="1"/>
  <c r="O4" i="1"/>
  <c r="D4" i="5" l="1"/>
  <c r="R8" i="5"/>
  <c r="R9" i="5" s="1"/>
  <c r="N9" i="5"/>
  <c r="H16" i="2"/>
  <c r="H5" i="2"/>
  <c r="G16" i="2"/>
  <c r="G15" i="2"/>
  <c r="G6" i="2"/>
  <c r="G5" i="2"/>
  <c r="R3" i="5" l="1"/>
  <c r="R4" i="5" s="1"/>
  <c r="N4" i="5"/>
  <c r="I2" i="3"/>
  <c r="G4" i="2" l="1"/>
  <c r="H4" i="2"/>
</calcChain>
</file>

<file path=xl/sharedStrings.xml><?xml version="1.0" encoding="utf-8"?>
<sst xmlns="http://schemas.openxmlformats.org/spreadsheetml/2006/main" count="1086" uniqueCount="347">
  <si>
    <t>Test</t>
  </si>
  <si>
    <t>MGMAT CAT 1</t>
  </si>
  <si>
    <t>Date</t>
  </si>
  <si>
    <t>AWA</t>
  </si>
  <si>
    <t>IR</t>
  </si>
  <si>
    <t>Quant</t>
  </si>
  <si>
    <t>n/a</t>
  </si>
  <si>
    <t>%</t>
  </si>
  <si>
    <t>Verbal</t>
  </si>
  <si>
    <t>Total</t>
  </si>
  <si>
    <t>CAT/Pset</t>
  </si>
  <si>
    <t>Content Area</t>
  </si>
  <si>
    <t>Pset</t>
  </si>
  <si>
    <t>Nature of Error</t>
  </si>
  <si>
    <t>Why Did I Make the Error</t>
  </si>
  <si>
    <t>Time</t>
  </si>
  <si>
    <t>Right</t>
  </si>
  <si>
    <t>Wrong</t>
  </si>
  <si>
    <t>%ile</t>
  </si>
  <si>
    <t># Questions</t>
  </si>
  <si>
    <t>Percents</t>
  </si>
  <si>
    <t>Ratios</t>
  </si>
  <si>
    <t>Inference</t>
  </si>
  <si>
    <t>Overlapping Sets</t>
  </si>
  <si>
    <t>calculation wrong</t>
  </si>
  <si>
    <t>never attempted</t>
  </si>
  <si>
    <t>time</t>
  </si>
  <si>
    <t>logic fuzzy, time</t>
  </si>
  <si>
    <t>Difficulty</t>
  </si>
  <si>
    <t>Divisibility &amp; Primes</t>
  </si>
  <si>
    <t>700 - 800</t>
  </si>
  <si>
    <t>DS</t>
  </si>
  <si>
    <t>FDPs</t>
  </si>
  <si>
    <t>PS</t>
  </si>
  <si>
    <t>Coordinate Plane</t>
  </si>
  <si>
    <t>Quadratic Equations</t>
  </si>
  <si>
    <t>Consecutive Integers</t>
  </si>
  <si>
    <t>Triangles &amp; Diagonals</t>
  </si>
  <si>
    <t>Algebraic Translations</t>
  </si>
  <si>
    <t>Positives &amp; Negatives</t>
  </si>
  <si>
    <t>Circles &amp; Cylinders</t>
  </si>
  <si>
    <t>CR</t>
  </si>
  <si>
    <t>RC</t>
  </si>
  <si>
    <t>SC</t>
  </si>
  <si>
    <t>600 - 700</t>
  </si>
  <si>
    <t>Strengthen the Argument</t>
  </si>
  <si>
    <t>Draw a Conclusion</t>
  </si>
  <si>
    <t>Main Idea</t>
  </si>
  <si>
    <t>Parallelism</t>
  </si>
  <si>
    <t>Modifiers</t>
  </si>
  <si>
    <t>Evaluate the Argument</t>
  </si>
  <si>
    <t>Idioms</t>
  </si>
  <si>
    <t>Explain the Discrepancy</t>
  </si>
  <si>
    <t>Verbs</t>
  </si>
  <si>
    <t>misread</t>
  </si>
  <si>
    <t>didn't actually calculate</t>
  </si>
  <si>
    <t>didn't actually calculate, time</t>
  </si>
  <si>
    <t>missed p and q are prime</t>
  </si>
  <si>
    <t>z can be negative</t>
  </si>
  <si>
    <t>didn't think of it</t>
  </si>
  <si>
    <t>can express y as f(m,n)</t>
  </si>
  <si>
    <t>already spent too much time</t>
  </si>
  <si>
    <t>right steps, didn't finish solving</t>
  </si>
  <si>
    <t>ratios don't lead to quantities</t>
  </si>
  <si>
    <t>too optimistic</t>
  </si>
  <si>
    <t>(2) means n-1 can't be factor of 3</t>
  </si>
  <si>
    <t>misread "more than 38"</t>
  </si>
  <si>
    <t>bad assumption</t>
  </si>
  <si>
    <t>D does not bisect BC</t>
  </si>
  <si>
    <t>needed to express x/y over 100</t>
  </si>
  <si>
    <t>rate is in cents!</t>
  </si>
  <si>
    <t>didn't notice different units</t>
  </si>
  <si>
    <t>wrong analysis of (2)</t>
  </si>
  <si>
    <t>forgot factors when testing 36 lol…</t>
  </si>
  <si>
    <t>DAO is isosceles</t>
  </si>
  <si>
    <t>Type</t>
  </si>
  <si>
    <t>didn't think in terms of +ve/-ve</t>
  </si>
  <si>
    <t>DEB is NOT isosceles/equilateral</t>
  </si>
  <si>
    <t>bad assumption…clarified by (2)</t>
  </si>
  <si>
    <t>Error Log</t>
  </si>
  <si>
    <t>Pset Tracking</t>
  </si>
  <si>
    <t>CAT Tracking</t>
  </si>
  <si>
    <t>didn't see any attractive options</t>
  </si>
  <si>
    <t>frequency of purchases is irrelevant</t>
  </si>
  <si>
    <t>missed tricky wording…</t>
  </si>
  <si>
    <t>author does not act as advocate</t>
  </si>
  <si>
    <t>#</t>
  </si>
  <si>
    <t>redundant, not parallel</t>
  </si>
  <si>
    <t>"has been" and "in moving" wrong</t>
  </si>
  <si>
    <t>A seemed okay?</t>
  </si>
  <si>
    <t>stimulus states for 100 yrs only</t>
  </si>
  <si>
    <t>"like" is not proper</t>
  </si>
  <si>
    <t>thought A used "such as" wrong</t>
  </si>
  <si>
    <t>3 year timeframe irrelevant</t>
  </si>
  <si>
    <t>nothing else seemed right</t>
  </si>
  <si>
    <t>subjunctive -&gt; use were</t>
  </si>
  <si>
    <t>didn't know rule…went with singular</t>
  </si>
  <si>
    <t>MGMAT CAT 2</t>
  </si>
  <si>
    <t>MGMAT CAT 3</t>
  </si>
  <si>
    <t>MGMAT CAT 4</t>
  </si>
  <si>
    <t>MGMAT CAT 5</t>
  </si>
  <si>
    <t>MGMAT CAT 6</t>
  </si>
  <si>
    <t>couldn't solve fully</t>
  </si>
  <si>
    <t>Counter</t>
  </si>
  <si>
    <t>Inequalities</t>
  </si>
  <si>
    <t>x &lt; 17, not x = 17</t>
  </si>
  <si>
    <t>didn't read carefully enough</t>
  </si>
  <si>
    <t>Exponents &amp; Roots</t>
  </si>
  <si>
    <t>Weaken the Argument</t>
  </si>
  <si>
    <t>Guess/Unsure:</t>
  </si>
  <si>
    <t>Hard</t>
  </si>
  <si>
    <t>Medium</t>
  </si>
  <si>
    <t>Digits &amp; Decimals</t>
  </si>
  <si>
    <t>Polygons</t>
  </si>
  <si>
    <t>Exponents and Roots</t>
  </si>
  <si>
    <t>Rates &amp; Work</t>
  </si>
  <si>
    <t>Odds &amp; Evens</t>
  </si>
  <si>
    <t>Combinatorics</t>
  </si>
  <si>
    <t>Formulas</t>
  </si>
  <si>
    <t>Got it right, didn't click confirm</t>
  </si>
  <si>
    <t>Meaning</t>
  </si>
  <si>
    <t>Quantity</t>
  </si>
  <si>
    <t>GMATPrep 1</t>
  </si>
  <si>
    <t>GMATPrep 2</t>
  </si>
  <si>
    <t>Easy</t>
  </si>
  <si>
    <t>missed func/spatial associations</t>
  </si>
  <si>
    <t>didn't realize outlined on bottom chart</t>
  </si>
  <si>
    <t>offered vol discount on pumps</t>
  </si>
  <si>
    <t>thought discount would have to be on syringes</t>
  </si>
  <si>
    <t>syringes are $20…</t>
  </si>
  <si>
    <t>misread i, too lazy to calculate ii</t>
  </si>
  <si>
    <t>for (2): 19, 29, 39, 49, etc</t>
  </si>
  <si>
    <t>(2) could end up being trapezoid</t>
  </si>
  <si>
    <t>didn't realize easier to analyze factored</t>
  </si>
  <si>
    <t>(2) ensures x is even</t>
  </si>
  <si>
    <t>too much time invested</t>
  </si>
  <si>
    <t>too invested in algebra…didn't realize</t>
  </si>
  <si>
    <t>(1) already tells us y = z; y - z = 0</t>
  </si>
  <si>
    <t>couldn't set up equation</t>
  </si>
  <si>
    <t>didn't think of using conjugate</t>
  </si>
  <si>
    <t>didn't reason out fully</t>
  </si>
  <si>
    <t>(2) still ambiguous</t>
  </si>
  <si>
    <t>didn't realize</t>
  </si>
  <si>
    <t>can calculate r^2 directly</t>
  </si>
  <si>
    <t>(1) is definitely no</t>
  </si>
  <si>
    <t>didn't realize +6 term restricts GCD</t>
  </si>
  <si>
    <t>(1) is sufficient</t>
  </si>
  <si>
    <t>didn't develop expression enough to see</t>
  </si>
  <si>
    <t>(2) is sufficient</t>
  </si>
  <si>
    <t>didn't realize 3b/4 must be even</t>
  </si>
  <si>
    <t>each alone will produce system</t>
  </si>
  <si>
    <t>didn't know how to incorporate 2 models</t>
  </si>
  <si>
    <t>with 2 models, different calc</t>
  </si>
  <si>
    <t>ratio of angles = ratios of arcs</t>
  </si>
  <si>
    <t>didn't know concept</t>
  </si>
  <si>
    <t>Q#</t>
  </si>
  <si>
    <t>Question Name</t>
  </si>
  <si>
    <t>13</t>
  </si>
  <si>
    <t>16</t>
  </si>
  <si>
    <t>29</t>
  </si>
  <si>
    <t>32</t>
  </si>
  <si>
    <t>25</t>
  </si>
  <si>
    <t>26</t>
  </si>
  <si>
    <t>9</t>
  </si>
  <si>
    <t>10</t>
  </si>
  <si>
    <t>11</t>
  </si>
  <si>
    <t>12</t>
  </si>
  <si>
    <t>4</t>
  </si>
  <si>
    <t>6</t>
  </si>
  <si>
    <t>8</t>
  </si>
  <si>
    <t>15</t>
  </si>
  <si>
    <t>21</t>
  </si>
  <si>
    <t>24</t>
  </si>
  <si>
    <t>28</t>
  </si>
  <si>
    <t>37</t>
  </si>
  <si>
    <t>2</t>
  </si>
  <si>
    <t>3</t>
  </si>
  <si>
    <t>7</t>
  </si>
  <si>
    <t>22</t>
  </si>
  <si>
    <t>30</t>
  </si>
  <si>
    <t>35</t>
  </si>
  <si>
    <t>Q:</t>
  </si>
  <si>
    <t>V:</t>
  </si>
  <si>
    <t>18</t>
  </si>
  <si>
    <t>19</t>
  </si>
  <si>
    <t>27</t>
  </si>
  <si>
    <t>31</t>
  </si>
  <si>
    <t>36</t>
  </si>
  <si>
    <t>38</t>
  </si>
  <si>
    <t>Olympic Funding 3</t>
  </si>
  <si>
    <t>Declarations</t>
  </si>
  <si>
    <t>Male BP</t>
  </si>
  <si>
    <t>French and Spanish</t>
  </si>
  <si>
    <t>Reverse Primes</t>
  </si>
  <si>
    <t>Fractions and Decimals</t>
  </si>
  <si>
    <t>Quadratic Intercepts</t>
  </si>
  <si>
    <t>Sixth Power (2)</t>
  </si>
  <si>
    <t>Acme Computer (2)</t>
  </si>
  <si>
    <t>Consecutive? Multiple? Average?</t>
  </si>
  <si>
    <t>Newspaper Conference</t>
  </si>
  <si>
    <t>Triangle ABC</t>
  </si>
  <si>
    <t>Bad Investing</t>
  </si>
  <si>
    <t>Moving Fees</t>
  </si>
  <si>
    <t>Roman N</t>
  </si>
  <si>
    <t>No Solution N</t>
  </si>
  <si>
    <t>Inscribed Twice</t>
  </si>
  <si>
    <t>Length Of Line DE</t>
  </si>
  <si>
    <t>Tech Toys</t>
  </si>
  <si>
    <t>Hunting Permits</t>
  </si>
  <si>
    <t>Dreams (2) - Purpose</t>
  </si>
  <si>
    <t>Corporate Welfare (2)</t>
  </si>
  <si>
    <t>Prada Sneakers</t>
  </si>
  <si>
    <t>Pendleton Act</t>
  </si>
  <si>
    <t>Baritone Crooners</t>
  </si>
  <si>
    <t>Zachary's Inc</t>
  </si>
  <si>
    <t>Adolescent Comedy</t>
  </si>
  <si>
    <t>5, 7, 9, 24, 28, 32</t>
  </si>
  <si>
    <t>19, 21, 26, 31, 32, 35</t>
  </si>
  <si>
    <t>Semantic Network</t>
  </si>
  <si>
    <t>Medical Supplies - 1</t>
  </si>
  <si>
    <t>Medical Supplies - 3</t>
  </si>
  <si>
    <t>Tens and Ones</t>
  </si>
  <si>
    <t>Is PQRS A Parallelogram</t>
  </si>
  <si>
    <t>Divisible by the Dozen</t>
  </si>
  <si>
    <t>X-ponents</t>
  </si>
  <si>
    <t>XYZ Powers</t>
  </si>
  <si>
    <t>Trains Meet</t>
  </si>
  <si>
    <t>The Root of the Roots</t>
  </si>
  <si>
    <t>Abominable ABs</t>
  </si>
  <si>
    <t>Probability Triangle</t>
  </si>
  <si>
    <t>Tricky Divisors</t>
  </si>
  <si>
    <t>The Powers of A and B</t>
  </si>
  <si>
    <t>To B Even or Odd</t>
  </si>
  <si>
    <t>X From A Thing Complex</t>
  </si>
  <si>
    <t>All Star Combo</t>
  </si>
  <si>
    <t>Triangle in Circle</t>
  </si>
  <si>
    <t>Useful Life</t>
  </si>
  <si>
    <t>Samples for Charity</t>
  </si>
  <si>
    <t>Retirement Plans</t>
  </si>
  <si>
    <t>Bowerbirds</t>
  </si>
  <si>
    <t>Talent Insourcing</t>
  </si>
  <si>
    <t>Brainy Students (2)</t>
  </si>
  <si>
    <t>Female Grad Students</t>
  </si>
  <si>
    <t>Work At Home</t>
  </si>
  <si>
    <t>Antibiotic (2) - Infer</t>
  </si>
  <si>
    <t>7, 8, 10, 12, 13, 19, 22, 36</t>
  </si>
  <si>
    <t>21, 25, 30, 31</t>
  </si>
  <si>
    <t>need to attack advertising will increase sales</t>
  </si>
  <si>
    <t>e) portion donated is irrelevant</t>
  </si>
  <si>
    <t>d) not parallel; it's study that finds</t>
  </si>
  <si>
    <t>intensely busy wording</t>
  </si>
  <si>
    <t>"the fact that" is improper</t>
  </si>
  <si>
    <t>didn't know</t>
  </si>
  <si>
    <t>thought interaction was only one aspect</t>
  </si>
  <si>
    <t>gov pol a bit off from arg</t>
  </si>
  <si>
    <t>obscure exception to d)</t>
  </si>
  <si>
    <t>c) "possible" is safe word</t>
  </si>
  <si>
    <t>"what is was" is awk and unclear</t>
  </si>
  <si>
    <t>colloquial</t>
  </si>
  <si>
    <t>can work less + be more productive</t>
  </si>
  <si>
    <t>didn't like c)</t>
  </si>
  <si>
    <t>c) we have no info</t>
  </si>
  <si>
    <t>too optimistic, disregarded e) too quickly</t>
  </si>
  <si>
    <t>MGMAT 5: Number Properties</t>
  </si>
  <si>
    <t>PS/DS</t>
  </si>
  <si>
    <t>1. Divisibility &amp; Primes</t>
  </si>
  <si>
    <t>2. O, E, +ve, -ve</t>
  </si>
  <si>
    <t>3. Combinatorics</t>
  </si>
  <si>
    <t>4. Probability</t>
  </si>
  <si>
    <t>5. Number Properties Strategies</t>
  </si>
  <si>
    <t>6. Extra Divisibility &amp; Primes</t>
  </si>
  <si>
    <t>7. Extra Combinatorics &amp; Probability</t>
  </si>
  <si>
    <t>MGMAT 6: Critical Reasoning</t>
  </si>
  <si>
    <t>test didn't record response</t>
  </si>
  <si>
    <t>Real GMAT</t>
  </si>
  <si>
    <t>c) is for sure, d) has wording issue</t>
  </si>
  <si>
    <t>c) has better/safer wording</t>
  </si>
  <si>
    <t>1. Argument Structure</t>
  </si>
  <si>
    <t>2. Methodology</t>
  </si>
  <si>
    <t>3. Structure-Based Family</t>
  </si>
  <si>
    <t>4. Assumptions</t>
  </si>
  <si>
    <t>5. Strengthen and Weaken</t>
  </si>
  <si>
    <t>6. Evidence Family</t>
  </si>
  <si>
    <t>7. Complete the Argument</t>
  </si>
  <si>
    <t>MGMAT 2: Algebra</t>
  </si>
  <si>
    <t>1. PEMDAS</t>
  </si>
  <si>
    <t>2. Linear Equations</t>
  </si>
  <si>
    <t>3. Exponents</t>
  </si>
  <si>
    <t>4. Roots</t>
  </si>
  <si>
    <t>5. Quadratic Equations</t>
  </si>
  <si>
    <t>6. Formulas</t>
  </si>
  <si>
    <t>7. Inequalities</t>
  </si>
  <si>
    <t>8. Algebra Strategies</t>
  </si>
  <si>
    <t>9. Extra Equations Strategies</t>
  </si>
  <si>
    <t>11. Extra Inequalities Strategies</t>
  </si>
  <si>
    <t>10. Extra Functions Strategies</t>
  </si>
  <si>
    <t>MGMAT 8: Sentence Correction</t>
  </si>
  <si>
    <t>2. Grammar &amp; Meaning</t>
  </si>
  <si>
    <t>3. Subject-Verb Agreement</t>
  </si>
  <si>
    <t>4. Parallelism</t>
  </si>
  <si>
    <t>5. Pronouns</t>
  </si>
  <si>
    <t>6. Modifiers</t>
  </si>
  <si>
    <t>7. Verb Tense, Mood, Voice</t>
  </si>
  <si>
    <t>8. Comparisons</t>
  </si>
  <si>
    <t>9. Idioms</t>
  </si>
  <si>
    <t>11. GM/S-V/Parallelism: Extra</t>
  </si>
  <si>
    <t>12. Pronouns &amp; Modifiers: Extra</t>
  </si>
  <si>
    <t>13. Verbs &amp; Comparisons: Extra</t>
  </si>
  <si>
    <t>MGMAT 4: Geometry</t>
  </si>
  <si>
    <t>1. Polygons</t>
  </si>
  <si>
    <t>2. Triangles &amp; Giagonals</t>
  </si>
  <si>
    <t>3. Circles &amp; Cylinders</t>
  </si>
  <si>
    <t>4. Lines &amp; Angles</t>
  </si>
  <si>
    <t>5. Coordinate Plane</t>
  </si>
  <si>
    <t>6. Geometry Strategies</t>
  </si>
  <si>
    <t>7. Extra Geometry</t>
  </si>
  <si>
    <t>MGMAT 3: Word Problems</t>
  </si>
  <si>
    <t>1. Algebraic Translations</t>
  </si>
  <si>
    <t>2. Rates &amp; Work</t>
  </si>
  <si>
    <t>3. Statistics</t>
  </si>
  <si>
    <t>4. Consecutive Integers</t>
  </si>
  <si>
    <t>5. Overlapping Sets</t>
  </si>
  <si>
    <t>6. Word Problem Strategies</t>
  </si>
  <si>
    <t>7. Extra Problem Types</t>
  </si>
  <si>
    <t>8. Extra Consecutive Integers</t>
  </si>
  <si>
    <t>MGMAT 1: Fractions, Decimals, &amp; Percents</t>
  </si>
  <si>
    <t>1. Digits &amp; Decimals</t>
  </si>
  <si>
    <t>2. Fractions</t>
  </si>
  <si>
    <t>3. Percents</t>
  </si>
  <si>
    <t>4. Ratios</t>
  </si>
  <si>
    <t>5. FDPs</t>
  </si>
  <si>
    <t>7. Extra FDPs</t>
  </si>
  <si>
    <t>6. FDP Strategies</t>
  </si>
  <si>
    <t>R/W</t>
  </si>
  <si>
    <t>W</t>
  </si>
  <si>
    <t>R</t>
  </si>
  <si>
    <t>GMATPrep 1.5</t>
  </si>
  <si>
    <t>MGMAT Number Properties Question Bank</t>
  </si>
  <si>
    <t>MGMAT Geometry Question Bank</t>
  </si>
  <si>
    <t>only filling in questions that I actually answered</t>
  </si>
  <si>
    <t>OG 13</t>
  </si>
  <si>
    <t>GMAT Prep Question Bank</t>
  </si>
  <si>
    <t>Aggregate</t>
  </si>
  <si>
    <t>CATs</t>
  </si>
  <si>
    <t>Manhattan</t>
  </si>
  <si>
    <t>OG/GMATPrep</t>
  </si>
  <si>
    <t>10. Odds &amp; Evens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</si>
</sst>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[$-409]d\-mmm\-yyyy;@"/>
    <numFmt numFmtId="166" formatCode="[$-409]d\-mmm;@"/>
    <numFmt numFmtId="167" formatCode="&quot;/&quot;#"/>
    <numFmt numFmtId="168" formatCode="0.0%"/>
  </numFmts>
  <fonts count="13" x14ac:knownFonts="1">
    <font>
      <sz val="10"/>
      <color theme="1"/>
      <name val="Tw Cen MT"/>
      <family val="2"/>
    </font>
    <font>
      <sz val="10"/>
      <color theme="1"/>
      <name val="Tw Cen MT"/>
      <family val="2"/>
    </font>
    <font>
      <sz val="10"/>
      <color theme="1"/>
      <name val="Trebuchet MS"/>
      <family val="2"/>
    </font>
    <font>
      <sz val="10"/>
      <color theme="0"/>
      <name val="Trebuchet MS"/>
      <family val="2"/>
    </font>
    <font>
      <u val="singleAccounting"/>
      <sz val="10"/>
      <color theme="0"/>
      <name val="Trebuchet MS"/>
      <family val="2"/>
    </font>
    <font>
      <b/>
      <u val="singleAccounting"/>
      <sz val="10"/>
      <color theme="0"/>
      <name val="Trebuchet MS"/>
      <family val="2"/>
    </font>
    <font>
      <i/>
      <sz val="10"/>
      <color theme="1"/>
      <name val="Trebuchet MS"/>
      <family val="2"/>
    </font>
    <font>
      <b/>
      <i/>
      <sz val="10"/>
      <color theme="0"/>
      <name val="Trebuchet MS"/>
      <family val="2"/>
    </font>
    <font>
      <sz val="10"/>
      <color theme="0" tint="-0.499984740745262"/>
      <name val="Trebuchet MS"/>
      <family val="2"/>
    </font>
    <font>
      <i/>
      <sz val="10"/>
      <color theme="0" tint="-0.499984740745262"/>
      <name val="Trebuchet MS"/>
      <family val="2"/>
    </font>
    <font>
      <sz val="10"/>
      <name val="Trebuchet MS"/>
      <family val="2"/>
    </font>
    <font>
      <i/>
      <sz val="10"/>
      <name val="Trebuchet MS"/>
      <family val="2"/>
    </font>
    <font>
      <b/>
      <sz val="10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9" fontId="2" fillId="0" borderId="0" xfId="0" applyNumberFormat="1" applyFont="1"/>
    <xf numFmtId="0" fontId="3" fillId="4" borderId="0" xfId="0" applyFont="1" applyFill="1"/>
    <xf numFmtId="0" fontId="4" fillId="4" borderId="0" xfId="0" applyFont="1" applyFill="1" applyAlignment="1">
      <alignment horizontal="centerContinuous"/>
    </xf>
    <xf numFmtId="0" fontId="5" fillId="4" borderId="0" xfId="0" applyFont="1" applyFill="1" applyAlignment="1">
      <alignment horizontal="centerContinuous"/>
    </xf>
    <xf numFmtId="0" fontId="2" fillId="0" borderId="0" xfId="0" applyFont="1" applyBorder="1"/>
    <xf numFmtId="0" fontId="2" fillId="0" borderId="2" xfId="0" applyFont="1" applyBorder="1"/>
    <xf numFmtId="0" fontId="2" fillId="0" borderId="0" xfId="0" applyFont="1" applyBorder="1" applyAlignment="1">
      <alignment horizontal="right"/>
    </xf>
    <xf numFmtId="167" fontId="2" fillId="0" borderId="2" xfId="0" applyNumberFormat="1" applyFont="1" applyBorder="1" applyAlignment="1">
      <alignment horizontal="left"/>
    </xf>
    <xf numFmtId="167" fontId="2" fillId="0" borderId="5" xfId="0" applyNumberFormat="1" applyFont="1" applyBorder="1" applyAlignment="1">
      <alignment horizontal="left"/>
    </xf>
    <xf numFmtId="167" fontId="2" fillId="0" borderId="0" xfId="0" applyNumberFormat="1" applyFont="1" applyBorder="1" applyAlignment="1">
      <alignment horizontal="left"/>
    </xf>
    <xf numFmtId="0" fontId="2" fillId="0" borderId="0" xfId="0" applyFont="1" applyFill="1" applyBorder="1"/>
    <xf numFmtId="168" fontId="6" fillId="0" borderId="0" xfId="0" applyNumberFormat="1" applyFont="1" applyBorder="1" applyAlignment="1">
      <alignment horizontal="centerContinuous"/>
    </xf>
    <xf numFmtId="167" fontId="6" fillId="0" borderId="2" xfId="0" applyNumberFormat="1" applyFont="1" applyBorder="1" applyAlignment="1">
      <alignment horizontal="centerContinuous"/>
    </xf>
    <xf numFmtId="167" fontId="6" fillId="0" borderId="5" xfId="0" applyNumberFormat="1" applyFont="1" applyBorder="1" applyAlignment="1">
      <alignment horizontal="centerContinuous"/>
    </xf>
    <xf numFmtId="167" fontId="6" fillId="0" borderId="0" xfId="0" applyNumberFormat="1" applyFont="1" applyBorder="1" applyAlignment="1">
      <alignment horizontal="centerContinuous"/>
    </xf>
    <xf numFmtId="0" fontId="2" fillId="0" borderId="1" xfId="0" applyFont="1" applyBorder="1"/>
    <xf numFmtId="0" fontId="2" fillId="0" borderId="3" xfId="0" applyFont="1" applyBorder="1"/>
    <xf numFmtId="0" fontId="2" fillId="0" borderId="6" xfId="0" applyFont="1" applyBorder="1"/>
    <xf numFmtId="168" fontId="6" fillId="0" borderId="1" xfId="0" applyNumberFormat="1" applyFont="1" applyBorder="1" applyAlignment="1">
      <alignment horizontal="centerContinuous"/>
    </xf>
    <xf numFmtId="167" fontId="6" fillId="0" borderId="3" xfId="0" applyNumberFormat="1" applyFont="1" applyBorder="1" applyAlignment="1">
      <alignment horizontal="centerContinuous"/>
    </xf>
    <xf numFmtId="167" fontId="6" fillId="0" borderId="6" xfId="0" applyNumberFormat="1" applyFont="1" applyBorder="1" applyAlignment="1">
      <alignment horizontal="centerContinuous"/>
    </xf>
    <xf numFmtId="167" fontId="6" fillId="0" borderId="1" xfId="0" applyNumberFormat="1" applyFont="1" applyBorder="1" applyAlignment="1">
      <alignment horizontal="centerContinuous"/>
    </xf>
    <xf numFmtId="1" fontId="2" fillId="0" borderId="0" xfId="0" applyNumberFormat="1" applyFont="1" applyBorder="1" applyAlignment="1">
      <alignment horizontal="right"/>
    </xf>
    <xf numFmtId="0" fontId="7" fillId="4" borderId="0" xfId="0" applyFont="1" applyFill="1"/>
    <xf numFmtId="0" fontId="3" fillId="0" borderId="0" xfId="0" applyFont="1" applyFill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2" fillId="0" borderId="0" xfId="0" applyNumberFormat="1" applyFont="1"/>
    <xf numFmtId="2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6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9" fontId="6" fillId="0" borderId="0" xfId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6" fillId="0" borderId="0" xfId="1" applyFont="1" applyBorder="1" applyAlignment="1">
      <alignment horizontal="center"/>
    </xf>
    <xf numFmtId="9" fontId="6" fillId="0" borderId="1" xfId="1" applyFont="1" applyBorder="1" applyAlignment="1">
      <alignment horizontal="center"/>
    </xf>
    <xf numFmtId="165" fontId="2" fillId="5" borderId="0" xfId="0" applyNumberFormat="1" applyFont="1" applyFill="1"/>
    <xf numFmtId="0" fontId="2" fillId="5" borderId="0" xfId="0" applyFont="1" applyFill="1"/>
    <xf numFmtId="2" fontId="2" fillId="5" borderId="0" xfId="0" applyNumberFormat="1" applyFont="1" applyFill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1" fontId="2" fillId="5" borderId="0" xfId="0" applyNumberFormat="1" applyFont="1" applyFill="1" applyAlignment="1">
      <alignment horizontal="center"/>
    </xf>
    <xf numFmtId="1" fontId="6" fillId="5" borderId="2" xfId="0" applyNumberFormat="1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14" fontId="2" fillId="0" borderId="0" xfId="0" applyNumberFormat="1" applyFont="1"/>
    <xf numFmtId="9" fontId="6" fillId="0" borderId="0" xfId="1" applyNumberFormat="1" applyFont="1" applyAlignment="1">
      <alignment horizontal="center"/>
    </xf>
    <xf numFmtId="0" fontId="8" fillId="0" borderId="0" xfId="0" applyFont="1" applyAlignment="1">
      <alignment horizontal="left" indent="1"/>
    </xf>
    <xf numFmtId="0" fontId="8" fillId="0" borderId="0" xfId="0" applyFont="1" applyAlignment="1">
      <alignment horizontal="center"/>
    </xf>
    <xf numFmtId="9" fontId="9" fillId="0" borderId="0" xfId="1" applyNumberFormat="1" applyFont="1" applyAlignment="1">
      <alignment horizontal="center"/>
    </xf>
    <xf numFmtId="165" fontId="2" fillId="0" borderId="4" xfId="0" applyNumberFormat="1" applyFont="1" applyBorder="1"/>
    <xf numFmtId="0" fontId="8" fillId="0" borderId="4" xfId="0" applyFont="1" applyBorder="1" applyAlignment="1">
      <alignment horizontal="left" indent="1"/>
    </xf>
    <xf numFmtId="0" fontId="8" fillId="0" borderId="4" xfId="0" applyFont="1" applyBorder="1" applyAlignment="1">
      <alignment horizontal="center"/>
    </xf>
    <xf numFmtId="9" fontId="9" fillId="0" borderId="4" xfId="1" applyNumberFormat="1" applyFont="1" applyBorder="1" applyAlignment="1">
      <alignment horizontal="center"/>
    </xf>
    <xf numFmtId="165" fontId="10" fillId="0" borderId="0" xfId="0" applyNumberFormat="1" applyFont="1"/>
    <xf numFmtId="0" fontId="10" fillId="0" borderId="0" xfId="0" applyFont="1" applyAlignment="1">
      <alignment horizontal="center"/>
    </xf>
    <xf numFmtId="9" fontId="11" fillId="0" borderId="0" xfId="1" applyNumberFormat="1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indent="1"/>
    </xf>
    <xf numFmtId="165" fontId="2" fillId="0" borderId="7" xfId="0" applyNumberFormat="1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9" fontId="11" fillId="0" borderId="7" xfId="1" applyNumberFormat="1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9" fontId="11" fillId="0" borderId="4" xfId="1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9" fontId="11" fillId="0" borderId="0" xfId="1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/>
    <xf numFmtId="20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20" fontId="2" fillId="3" borderId="0" xfId="0" applyNumberFormat="1" applyFont="1" applyFill="1" applyAlignment="1">
      <alignment horizontal="center" vertical="top" wrapText="1"/>
    </xf>
    <xf numFmtId="20" fontId="2" fillId="3" borderId="0" xfId="0" applyNumberFormat="1" applyFont="1" applyFill="1" applyBorder="1" applyAlignment="1">
      <alignment horizontal="center" vertical="top" wrapText="1"/>
    </xf>
    <xf numFmtId="20" fontId="2" fillId="2" borderId="0" xfId="0" applyNumberFormat="1" applyFont="1" applyFill="1" applyAlignment="1">
      <alignment horizontal="center" vertical="top" wrapText="1"/>
    </xf>
    <xf numFmtId="0" fontId="2" fillId="0" borderId="0" xfId="0" applyFont="1" applyFill="1"/>
    <xf numFmtId="166" fontId="2" fillId="0" borderId="0" xfId="0" applyNumberFormat="1" applyFont="1" applyBorder="1"/>
    <xf numFmtId="20" fontId="2" fillId="2" borderId="0" xfId="0" applyNumberFormat="1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/>
    <xf numFmtId="166" fontId="2" fillId="0" borderId="4" xfId="0" applyNumberFormat="1" applyFont="1" applyBorder="1"/>
    <xf numFmtId="0" fontId="2" fillId="0" borderId="4" xfId="0" applyFont="1" applyBorder="1" applyAlignment="1">
      <alignment horizontal="right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/>
    <xf numFmtId="20" fontId="2" fillId="3" borderId="4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20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20" fontId="2" fillId="3" borderId="0" xfId="0" applyNumberFormat="1" applyFont="1" applyFill="1" applyAlignment="1">
      <alignment horizontal="center"/>
    </xf>
    <xf numFmtId="0" fontId="12" fillId="0" borderId="1" xfId="0" applyFont="1" applyBorder="1"/>
    <xf numFmtId="0" fontId="2" fillId="0" borderId="0" xfId="0" applyFont="1" applyAlignment="1"/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CATs!$F$3</c:f>
              <c:strCache>
                <c:ptCount val="1"/>
                <c:pt idx="0">
                  <c:v>Quant</c:v>
                </c:pt>
              </c:strCache>
            </c:strRef>
          </c:tx>
          <c:spPr>
            <a:ln w="19050">
              <a:solidFill>
                <a:srgbClr val="002060"/>
              </a:solidFill>
              <a:prstDash val="sysDash"/>
            </a:ln>
          </c:spPr>
          <c:marker>
            <c:symbol val="none"/>
          </c:marker>
          <c:cat>
            <c:strRef>
              <c:f>CATs!$C$4:$C$12</c:f>
              <c:strCache>
                <c:ptCount val="9"/>
                <c:pt idx="0">
                  <c:v>MGMAT CAT 1</c:v>
                </c:pt>
                <c:pt idx="1">
                  <c:v>MGMAT CAT 2</c:v>
                </c:pt>
                <c:pt idx="2">
                  <c:v>MGMAT CAT 3</c:v>
                </c:pt>
                <c:pt idx="3">
                  <c:v>MGMAT CAT 4</c:v>
                </c:pt>
                <c:pt idx="4">
                  <c:v>MGMAT CAT 5</c:v>
                </c:pt>
                <c:pt idx="5">
                  <c:v>MGMAT CAT 6</c:v>
                </c:pt>
                <c:pt idx="6">
                  <c:v>GMATPrep 1</c:v>
                </c:pt>
                <c:pt idx="7">
                  <c:v>GMATPrep 2</c:v>
                </c:pt>
                <c:pt idx="8">
                  <c:v>Real GMAT</c:v>
                </c:pt>
              </c:strCache>
            </c:strRef>
          </c:cat>
          <c:val>
            <c:numRef>
              <c:f>CATs!$F$4:$F$12</c:f>
              <c:numCache>
                <c:formatCode>0</c:formatCode>
                <c:ptCount val="9"/>
                <c:pt idx="0">
                  <c:v>47</c:v>
                </c:pt>
                <c:pt idx="1">
                  <c:v>45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51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CATs!$H$3</c:f>
              <c:strCache>
                <c:ptCount val="1"/>
                <c:pt idx="0">
                  <c:v>Verbal</c:v>
                </c:pt>
              </c:strCache>
            </c:strRef>
          </c:tx>
          <c:spPr>
            <a:ln w="19050"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strRef>
              <c:f>CATs!$C$4:$C$12</c:f>
              <c:strCache>
                <c:ptCount val="9"/>
                <c:pt idx="0">
                  <c:v>MGMAT CAT 1</c:v>
                </c:pt>
                <c:pt idx="1">
                  <c:v>MGMAT CAT 2</c:v>
                </c:pt>
                <c:pt idx="2">
                  <c:v>MGMAT CAT 3</c:v>
                </c:pt>
                <c:pt idx="3">
                  <c:v>MGMAT CAT 4</c:v>
                </c:pt>
                <c:pt idx="4">
                  <c:v>MGMAT CAT 5</c:v>
                </c:pt>
                <c:pt idx="5">
                  <c:v>MGMAT CAT 6</c:v>
                </c:pt>
                <c:pt idx="6">
                  <c:v>GMATPrep 1</c:v>
                </c:pt>
                <c:pt idx="7">
                  <c:v>GMATPrep 2</c:v>
                </c:pt>
                <c:pt idx="8">
                  <c:v>Real GMAT</c:v>
                </c:pt>
              </c:strCache>
            </c:strRef>
          </c:cat>
          <c:val>
            <c:numRef>
              <c:f>CATs!$H$4:$H$12</c:f>
              <c:numCache>
                <c:formatCode>0</c:formatCode>
                <c:ptCount val="9"/>
                <c:pt idx="0">
                  <c:v>45</c:v>
                </c:pt>
                <c:pt idx="1">
                  <c:v>44</c:v>
                </c:pt>
                <c:pt idx="2">
                  <c:v>44</c:v>
                </c:pt>
                <c:pt idx="3">
                  <c:v>40</c:v>
                </c:pt>
                <c:pt idx="4">
                  <c:v>44</c:v>
                </c:pt>
                <c:pt idx="5">
                  <c:v>45</c:v>
                </c:pt>
                <c:pt idx="6">
                  <c:v>44</c:v>
                </c:pt>
                <c:pt idx="7">
                  <c:v>42</c:v>
                </c:pt>
                <c:pt idx="8">
                  <c:v>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725760"/>
        <c:axId val="238743936"/>
      </c:lineChart>
      <c:lineChart>
        <c:grouping val="standard"/>
        <c:varyColors val="0"/>
        <c:ser>
          <c:idx val="2"/>
          <c:order val="2"/>
          <c:tx>
            <c:v>GMAT</c:v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CATs!$C$4:$C$12</c:f>
              <c:strCache>
                <c:ptCount val="9"/>
                <c:pt idx="0">
                  <c:v>MGMAT CAT 1</c:v>
                </c:pt>
                <c:pt idx="1">
                  <c:v>MGMAT CAT 2</c:v>
                </c:pt>
                <c:pt idx="2">
                  <c:v>MGMAT CAT 3</c:v>
                </c:pt>
                <c:pt idx="3">
                  <c:v>MGMAT CAT 4</c:v>
                </c:pt>
                <c:pt idx="4">
                  <c:v>MGMAT CAT 5</c:v>
                </c:pt>
                <c:pt idx="5">
                  <c:v>MGMAT CAT 6</c:v>
                </c:pt>
                <c:pt idx="6">
                  <c:v>GMATPrep 1</c:v>
                </c:pt>
                <c:pt idx="7">
                  <c:v>GMATPrep 2</c:v>
                </c:pt>
                <c:pt idx="8">
                  <c:v>Real GMAT</c:v>
                </c:pt>
              </c:strCache>
            </c:strRef>
          </c:cat>
          <c:val>
            <c:numRef>
              <c:f>CATs!$J$4:$J$12</c:f>
              <c:numCache>
                <c:formatCode>0</c:formatCode>
                <c:ptCount val="9"/>
                <c:pt idx="0">
                  <c:v>740</c:v>
                </c:pt>
                <c:pt idx="1">
                  <c:v>730</c:v>
                </c:pt>
                <c:pt idx="2">
                  <c:v>750</c:v>
                </c:pt>
                <c:pt idx="3">
                  <c:v>720</c:v>
                </c:pt>
                <c:pt idx="4">
                  <c:v>750</c:v>
                </c:pt>
                <c:pt idx="5">
                  <c:v>780</c:v>
                </c:pt>
                <c:pt idx="6">
                  <c:v>770</c:v>
                </c:pt>
                <c:pt idx="7">
                  <c:v>760</c:v>
                </c:pt>
                <c:pt idx="8">
                  <c:v>770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747008"/>
        <c:axId val="238745472"/>
      </c:lineChart>
      <c:catAx>
        <c:axId val="238725760"/>
        <c:scaling>
          <c:orientation val="minMax"/>
        </c:scaling>
        <c:delete val="0"/>
        <c:axPos val="b"/>
        <c:majorTickMark val="none"/>
        <c:minorTickMark val="none"/>
        <c:tickLblPos val="nextTo"/>
        <c:crossAx val="238743936"/>
        <c:crosses val="autoZero"/>
        <c:auto val="1"/>
        <c:lblAlgn val="ctr"/>
        <c:lblOffset val="100"/>
        <c:noMultiLvlLbl val="0"/>
      </c:catAx>
      <c:valAx>
        <c:axId val="238743936"/>
        <c:scaling>
          <c:orientation val="minMax"/>
          <c:max val="60"/>
          <c:min val="40"/>
        </c:scaling>
        <c:delete val="0"/>
        <c:axPos val="l"/>
        <c:majorGridlines/>
        <c:numFmt formatCode="0" sourceLinked="1"/>
        <c:majorTickMark val="none"/>
        <c:minorTickMark val="none"/>
        <c:tickLblPos val="nextTo"/>
        <c:crossAx val="238725760"/>
        <c:crosses val="autoZero"/>
        <c:crossBetween val="between"/>
        <c:majorUnit val="2"/>
        <c:minorUnit val="1"/>
      </c:valAx>
      <c:valAx>
        <c:axId val="238745472"/>
        <c:scaling>
          <c:orientation val="minMax"/>
          <c:max val="800"/>
          <c:min val="600"/>
        </c:scaling>
        <c:delete val="0"/>
        <c:axPos val="r"/>
        <c:numFmt formatCode="0" sourceLinked="1"/>
        <c:majorTickMark val="out"/>
        <c:minorTickMark val="none"/>
        <c:tickLblPos val="nextTo"/>
        <c:crossAx val="238747008"/>
        <c:crosses val="max"/>
        <c:crossBetween val="between"/>
        <c:majorUnit val="20"/>
        <c:minorUnit val="10"/>
      </c:valAx>
      <c:catAx>
        <c:axId val="238747008"/>
        <c:scaling>
          <c:orientation val="minMax"/>
        </c:scaling>
        <c:delete val="1"/>
        <c:axPos val="b"/>
        <c:majorTickMark val="out"/>
        <c:minorTickMark val="none"/>
        <c:tickLblPos val="nextTo"/>
        <c:crossAx val="238745472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spPr>
    <a:ln>
      <a:solidFill>
        <a:schemeClr val="tx1"/>
      </a:solidFill>
    </a:ln>
  </c:spPr>
  <c:txPr>
    <a:bodyPr/>
    <a:lstStyle/>
    <a:p>
      <a:pPr>
        <a:defRPr>
          <a:latin typeface="Trebuchet MS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CATs!$M$2</c:f>
              <c:strCache>
                <c:ptCount val="1"/>
                <c:pt idx="0">
                  <c:v>PS</c:v>
                </c:pt>
              </c:strCache>
            </c:strRef>
          </c:tx>
          <c:spPr>
            <a:ln w="15875">
              <a:solidFill>
                <a:srgbClr val="7030A0"/>
              </a:solidFill>
              <a:prstDash val="sysDash"/>
            </a:ln>
          </c:spPr>
          <c:marker>
            <c:symbol val="none"/>
          </c:marker>
          <c:cat>
            <c:strRef>
              <c:f>CATs!$C$4:$C$12</c:f>
              <c:strCache>
                <c:ptCount val="9"/>
                <c:pt idx="0">
                  <c:v>MGMAT CAT 1</c:v>
                </c:pt>
                <c:pt idx="1">
                  <c:v>MGMAT CAT 2</c:v>
                </c:pt>
                <c:pt idx="2">
                  <c:v>MGMAT CAT 3</c:v>
                </c:pt>
                <c:pt idx="3">
                  <c:v>MGMAT CAT 4</c:v>
                </c:pt>
                <c:pt idx="4">
                  <c:v>MGMAT CAT 5</c:v>
                </c:pt>
                <c:pt idx="5">
                  <c:v>MGMAT CAT 6</c:v>
                </c:pt>
                <c:pt idx="6">
                  <c:v>GMATPrep 1</c:v>
                </c:pt>
                <c:pt idx="7">
                  <c:v>GMATPrep 2</c:v>
                </c:pt>
                <c:pt idx="8">
                  <c:v>Real GMAT</c:v>
                </c:pt>
              </c:strCache>
            </c:strRef>
          </c:cat>
          <c:val>
            <c:numRef>
              <c:f>CATs!$O$4:$O$11</c:f>
              <c:numCache>
                <c:formatCode>0%</c:formatCode>
                <c:ptCount val="8"/>
                <c:pt idx="0">
                  <c:v>0.72727272727272729</c:v>
                </c:pt>
                <c:pt idx="1">
                  <c:v>0.68181818181818177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CATs!$P$2</c:f>
              <c:strCache>
                <c:ptCount val="1"/>
                <c:pt idx="0">
                  <c:v>DS</c:v>
                </c:pt>
              </c:strCache>
            </c:strRef>
          </c:tx>
          <c:spPr>
            <a:ln w="15875">
              <a:solidFill>
                <a:srgbClr val="0070C0"/>
              </a:solidFill>
              <a:prstDash val="sysDash"/>
            </a:ln>
          </c:spPr>
          <c:marker>
            <c:symbol val="none"/>
          </c:marker>
          <c:val>
            <c:numRef>
              <c:f>CATs!$R$4:$R$11</c:f>
              <c:numCache>
                <c:formatCode>0%</c:formatCode>
                <c:ptCount val="8"/>
                <c:pt idx="0">
                  <c:v>0.46666666666666667</c:v>
                </c:pt>
                <c:pt idx="1">
                  <c:v>0.4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CATs!$S$2</c:f>
              <c:strCache>
                <c:ptCount val="1"/>
                <c:pt idx="0">
                  <c:v>RC</c:v>
                </c:pt>
              </c:strCache>
            </c:strRef>
          </c:tx>
          <c:spPr>
            <a:ln w="15875">
              <a:solidFill>
                <a:srgbClr val="FFC000"/>
              </a:solidFill>
              <a:prstDash val="sysDash"/>
            </a:ln>
          </c:spPr>
          <c:marker>
            <c:symbol val="none"/>
          </c:marker>
          <c:val>
            <c:numRef>
              <c:f>CATs!$U$4:$U$11</c:f>
              <c:numCache>
                <c:formatCode>0%</c:formatCode>
                <c:ptCount val="8"/>
                <c:pt idx="0">
                  <c:v>0.91666666666666663</c:v>
                </c:pt>
                <c:pt idx="1">
                  <c:v>0.91666666666666663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CATs!$V$2</c:f>
              <c:strCache>
                <c:ptCount val="1"/>
                <c:pt idx="0">
                  <c:v>CR</c:v>
                </c:pt>
              </c:strCache>
            </c:strRef>
          </c:tx>
          <c:spPr>
            <a:ln w="15875">
              <a:solidFill>
                <a:schemeClr val="accent6"/>
              </a:solidFill>
              <a:prstDash val="sysDash"/>
            </a:ln>
          </c:spPr>
          <c:marker>
            <c:symbol val="none"/>
          </c:marker>
          <c:val>
            <c:numRef>
              <c:f>CATs!$X$4:$X$11</c:f>
              <c:numCache>
                <c:formatCode>0%</c:formatCode>
                <c:ptCount val="8"/>
                <c:pt idx="0">
                  <c:v>0.7142857142857143</c:v>
                </c:pt>
                <c:pt idx="1">
                  <c:v>0.7142857142857143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CATs!$Y$2</c:f>
              <c:strCache>
                <c:ptCount val="1"/>
                <c:pt idx="0">
                  <c:v>SC</c:v>
                </c:pt>
              </c:strCache>
            </c:strRef>
          </c:tx>
          <c:spPr>
            <a:ln w="15875"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none"/>
          </c:marker>
          <c:val>
            <c:numRef>
              <c:f>CATs!$AA$4:$AA$11</c:f>
              <c:numCache>
                <c:formatCode>0%</c:formatCode>
                <c:ptCount val="8"/>
                <c:pt idx="0">
                  <c:v>0.73333333333333328</c:v>
                </c:pt>
                <c:pt idx="1">
                  <c:v>0.8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CATs!$AC$2</c:f>
              <c:strCache>
                <c:ptCount val="1"/>
                <c:pt idx="0">
                  <c:v>Quant</c:v>
                </c:pt>
              </c:strCache>
            </c:strRef>
          </c:tx>
          <c:spPr>
            <a:ln w="19050">
              <a:solidFill>
                <a:srgbClr val="002060"/>
              </a:solidFill>
            </a:ln>
          </c:spPr>
          <c:marker>
            <c:symbol val="none"/>
          </c:marker>
          <c:val>
            <c:numRef>
              <c:f>CATs!$AE$4:$AE$11</c:f>
              <c:numCache>
                <c:formatCode>0%</c:formatCode>
                <c:ptCount val="8"/>
                <c:pt idx="0">
                  <c:v>0.6216216216216216</c:v>
                </c:pt>
                <c:pt idx="1">
                  <c:v>0.56756756756756754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CATs!$AF$2</c:f>
              <c:strCache>
                <c:ptCount val="1"/>
                <c:pt idx="0">
                  <c:v>Verbal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CATs!$AH$4:$AH$11</c:f>
              <c:numCache>
                <c:formatCode>0%</c:formatCode>
                <c:ptCount val="8"/>
                <c:pt idx="0">
                  <c:v>0.78048780487804881</c:v>
                </c:pt>
                <c:pt idx="1">
                  <c:v>0.80487804878048785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063040"/>
        <c:axId val="239064576"/>
      </c:lineChart>
      <c:catAx>
        <c:axId val="239063040"/>
        <c:scaling>
          <c:orientation val="minMax"/>
        </c:scaling>
        <c:delete val="0"/>
        <c:axPos val="b"/>
        <c:majorTickMark val="none"/>
        <c:minorTickMark val="none"/>
        <c:tickLblPos val="nextTo"/>
        <c:crossAx val="239064576"/>
        <c:crosses val="autoZero"/>
        <c:auto val="1"/>
        <c:lblAlgn val="ctr"/>
        <c:lblOffset val="100"/>
        <c:noMultiLvlLbl val="0"/>
      </c:catAx>
      <c:valAx>
        <c:axId val="239064576"/>
        <c:scaling>
          <c:orientation val="minMax"/>
          <c:min val="0.30000000000000004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239063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ln>
      <a:solidFill>
        <a:schemeClr val="tx1"/>
      </a:solidFill>
    </a:ln>
  </c:spPr>
  <c:txPr>
    <a:bodyPr/>
    <a:lstStyle/>
    <a:p>
      <a:pPr>
        <a:defRPr>
          <a:latin typeface="Trebuchet MS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12</xdr:row>
      <xdr:rowOff>100012</xdr:rowOff>
    </xdr:from>
    <xdr:to>
      <xdr:col>11</xdr:col>
      <xdr:colOff>9525</xdr:colOff>
      <xdr:row>31</xdr:row>
      <xdr:rowOff>47625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104775</xdr:colOff>
      <xdr:row>12</xdr:row>
      <xdr:rowOff>100012</xdr:rowOff>
    </xdr:from>
    <xdr:to>
      <xdr:col>27</xdr:col>
      <xdr:colOff>57150</xdr:colOff>
      <xdr:row>31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2"/>
  <sheetViews>
    <sheetView showGridLines="0" workbookViewId="0">
      <selection activeCell="B2" sqref="B2"/>
    </sheetView>
  </sheetViews>
  <sheetFormatPr defaultRowHeight="15" x14ac:dyDescent="0.3"/>
  <cols>
    <col min="1" max="1" width="2.7109375" style="1" customWidth="1"/>
    <col min="2" max="2" width="11.140625" style="1" customWidth="1"/>
    <col min="3" max="3" width="2.5703125" style="1" bestFit="1" customWidth="1"/>
    <col min="4" max="17" width="4.7109375" style="1" customWidth="1"/>
    <col min="18" max="18" width="5" style="1" bestFit="1" customWidth="1"/>
    <col min="19" max="19" width="6" style="1" bestFit="1" customWidth="1"/>
    <col min="20" max="16384" width="9.140625" style="1"/>
  </cols>
  <sheetData>
    <row r="1" spans="2:20" x14ac:dyDescent="0.3">
      <c r="D1" s="2"/>
      <c r="F1" s="2"/>
    </row>
    <row r="2" spans="2:20" ht="17.25" x14ac:dyDescent="0.45">
      <c r="B2" s="3"/>
      <c r="C2" s="3"/>
      <c r="D2" s="4" t="s">
        <v>33</v>
      </c>
      <c r="E2" s="4"/>
      <c r="F2" s="4" t="s">
        <v>31</v>
      </c>
      <c r="G2" s="4"/>
      <c r="H2" s="4" t="s">
        <v>42</v>
      </c>
      <c r="I2" s="4"/>
      <c r="J2" s="4" t="s">
        <v>41</v>
      </c>
      <c r="K2" s="4"/>
      <c r="L2" s="4" t="s">
        <v>43</v>
      </c>
      <c r="M2" s="4"/>
      <c r="N2" s="5" t="s">
        <v>5</v>
      </c>
      <c r="O2" s="5"/>
      <c r="P2" s="5" t="s">
        <v>8</v>
      </c>
      <c r="Q2" s="5"/>
      <c r="R2" s="5" t="s">
        <v>9</v>
      </c>
      <c r="S2" s="5"/>
      <c r="T2" s="6"/>
    </row>
    <row r="3" spans="2:20" x14ac:dyDescent="0.3">
      <c r="B3" s="1" t="s">
        <v>342</v>
      </c>
      <c r="C3" s="7"/>
      <c r="D3" s="24">
        <f>SUM(D6,D8,D10)</f>
        <v>76.900000000000006</v>
      </c>
      <c r="E3" s="9">
        <f t="shared" ref="E3:M3" si="0">SUM(E6,E8,E10)</f>
        <v>396.8</v>
      </c>
      <c r="F3" s="24">
        <f t="shared" si="0"/>
        <v>18.100000000000001</v>
      </c>
      <c r="G3" s="9">
        <f t="shared" si="0"/>
        <v>84.2</v>
      </c>
      <c r="H3" s="8">
        <f t="shared" si="0"/>
        <v>22</v>
      </c>
      <c r="I3" s="9">
        <f t="shared" si="0"/>
        <v>24</v>
      </c>
      <c r="J3" s="8">
        <f t="shared" si="0"/>
        <v>66</v>
      </c>
      <c r="K3" s="9">
        <f t="shared" si="0"/>
        <v>77</v>
      </c>
      <c r="L3" s="8">
        <f t="shared" si="0"/>
        <v>23</v>
      </c>
      <c r="M3" s="10">
        <f t="shared" si="0"/>
        <v>229</v>
      </c>
      <c r="N3" s="24">
        <f>SUM(D3,F3)</f>
        <v>95</v>
      </c>
      <c r="O3" s="9">
        <f>SUM(E3,G3)</f>
        <v>481</v>
      </c>
      <c r="P3" s="8">
        <f>SUM(H3,J3,L3)</f>
        <v>111</v>
      </c>
      <c r="Q3" s="10">
        <f>SUM(I3,K3,M3)</f>
        <v>330</v>
      </c>
      <c r="R3" s="8">
        <f>SUM(N3,P3)</f>
        <v>206</v>
      </c>
      <c r="S3" s="11">
        <f>SUM(O3,Q3)</f>
        <v>811</v>
      </c>
      <c r="T3" s="6"/>
    </row>
    <row r="4" spans="2:20" x14ac:dyDescent="0.3">
      <c r="B4" s="12"/>
      <c r="C4" s="7" t="s">
        <v>7</v>
      </c>
      <c r="D4" s="13">
        <f>IFERROR(D3/E3,"")</f>
        <v>0.19380040322580647</v>
      </c>
      <c r="E4" s="14"/>
      <c r="F4" s="13">
        <f>IFERROR(F3/G3,"")</f>
        <v>0.21496437054631831</v>
      </c>
      <c r="G4" s="14"/>
      <c r="H4" s="13">
        <f>IFERROR(H3/I3,"")</f>
        <v>0.91666666666666663</v>
      </c>
      <c r="I4" s="14"/>
      <c r="J4" s="13">
        <f>IFERROR(J3/K3,"")</f>
        <v>0.8571428571428571</v>
      </c>
      <c r="K4" s="14"/>
      <c r="L4" s="13">
        <f>IFERROR(L3/M3,"")</f>
        <v>0.10043668122270742</v>
      </c>
      <c r="M4" s="15"/>
      <c r="N4" s="13">
        <f>IFERROR(N3/O3,"")</f>
        <v>0.19750519750519752</v>
      </c>
      <c r="O4" s="14"/>
      <c r="P4" s="13">
        <f>IFERROR(P3/Q3,"")</f>
        <v>0.33636363636363636</v>
      </c>
      <c r="Q4" s="15"/>
      <c r="R4" s="13">
        <f>IFERROR(R3/S3,"")</f>
        <v>0.25400739827373614</v>
      </c>
      <c r="S4" s="16"/>
      <c r="T4" s="6"/>
    </row>
    <row r="5" spans="2:20" x14ac:dyDescent="0.3">
      <c r="B5" s="17"/>
      <c r="C5" s="18"/>
      <c r="D5" s="17"/>
      <c r="E5" s="18"/>
      <c r="F5" s="17"/>
      <c r="G5" s="18"/>
      <c r="H5" s="17"/>
      <c r="I5" s="18"/>
      <c r="J5" s="17"/>
      <c r="K5" s="18"/>
      <c r="L5" s="17"/>
      <c r="M5" s="19"/>
      <c r="N5" s="17"/>
      <c r="O5" s="18"/>
      <c r="P5" s="17"/>
      <c r="Q5" s="19"/>
      <c r="R5" s="17"/>
      <c r="S5" s="17"/>
    </row>
    <row r="6" spans="2:20" x14ac:dyDescent="0.3">
      <c r="B6" s="1" t="s">
        <v>343</v>
      </c>
      <c r="C6" s="7"/>
      <c r="D6" s="8">
        <f>CATs!N12</f>
        <v>31</v>
      </c>
      <c r="E6" s="9">
        <f>CATs!M12</f>
        <v>44</v>
      </c>
      <c r="F6" s="8">
        <f>CATs!Q12</f>
        <v>13</v>
      </c>
      <c r="G6" s="9">
        <f>CATs!P12</f>
        <v>30</v>
      </c>
      <c r="H6" s="8">
        <f>CATs!T12</f>
        <v>22</v>
      </c>
      <c r="I6" s="9">
        <f>CATs!S12</f>
        <v>24</v>
      </c>
      <c r="J6" s="8">
        <f>CATs!W12</f>
        <v>20</v>
      </c>
      <c r="K6" s="9">
        <f>CATs!V12</f>
        <v>28</v>
      </c>
      <c r="L6" s="8">
        <f>CATs!Z12</f>
        <v>23</v>
      </c>
      <c r="M6" s="10">
        <f>CATs!Y12</f>
        <v>30</v>
      </c>
      <c r="N6" s="8">
        <f>SUM(D6,F6)</f>
        <v>44</v>
      </c>
      <c r="O6" s="9">
        <f>SUM(E6,G6)</f>
        <v>74</v>
      </c>
      <c r="P6" s="8">
        <f>SUM(H6,J6,L6)</f>
        <v>65</v>
      </c>
      <c r="Q6" s="10">
        <f>SUM(I6,K6,M6)</f>
        <v>82</v>
      </c>
      <c r="R6" s="8">
        <f>SUM(N6,P6)</f>
        <v>109</v>
      </c>
      <c r="S6" s="11">
        <f>SUM(O6,Q6)</f>
        <v>156</v>
      </c>
    </row>
    <row r="7" spans="2:20" x14ac:dyDescent="0.3">
      <c r="B7" s="17"/>
      <c r="C7" s="18" t="s">
        <v>7</v>
      </c>
      <c r="D7" s="20">
        <f>IFERROR(D6/E6,"")</f>
        <v>0.70454545454545459</v>
      </c>
      <c r="E7" s="21"/>
      <c r="F7" s="20">
        <f>IFERROR(F6/G6,"")</f>
        <v>0.43333333333333335</v>
      </c>
      <c r="G7" s="21"/>
      <c r="H7" s="20">
        <f>IFERROR(H6/I6,"")</f>
        <v>0.91666666666666663</v>
      </c>
      <c r="I7" s="21"/>
      <c r="J7" s="20">
        <f>IFERROR(J6/K6,"")</f>
        <v>0.7142857142857143</v>
      </c>
      <c r="K7" s="21"/>
      <c r="L7" s="20">
        <f>IFERROR(L6/M6,"")</f>
        <v>0.76666666666666672</v>
      </c>
      <c r="M7" s="22"/>
      <c r="N7" s="20">
        <f>IFERROR(N6/O6,"")</f>
        <v>0.59459459459459463</v>
      </c>
      <c r="O7" s="21"/>
      <c r="P7" s="20">
        <f>IFERROR(P6/Q6,"")</f>
        <v>0.79268292682926833</v>
      </c>
      <c r="Q7" s="22"/>
      <c r="R7" s="20">
        <f>IFERROR(R6/S6,"")</f>
        <v>0.69871794871794868</v>
      </c>
      <c r="S7" s="23"/>
    </row>
    <row r="8" spans="2:20" x14ac:dyDescent="0.3">
      <c r="B8" s="1" t="s">
        <v>344</v>
      </c>
      <c r="C8" s="7"/>
      <c r="D8" s="24">
        <f>90%*SUM(psets!F4,psets!F20,psets!F45,psets!F53,psets!F62,psets!F75,psets!F76)</f>
        <v>45.9</v>
      </c>
      <c r="E8" s="9">
        <f>90%*SUM(psets!E4,psets!E20,psets!E45,psets!E53,psets!E62,psets!E75,psets!E76)</f>
        <v>352.8</v>
      </c>
      <c r="F8" s="24">
        <f>10%*SUM(psets!F4,psets!F20,psets!F45,psets!F53,psets!F62,psets!F75,psets!F76)</f>
        <v>5.1000000000000005</v>
      </c>
      <c r="G8" s="9">
        <f>10%*SUM(psets!E4,psets!E20,psets!E45,psets!E53,psets!E62,psets!E75,psets!E76)</f>
        <v>39.200000000000003</v>
      </c>
      <c r="H8" s="8"/>
      <c r="I8" s="9"/>
      <c r="J8" s="8">
        <f>psets!F12</f>
        <v>46</v>
      </c>
      <c r="K8" s="9">
        <f>psets!E12</f>
        <v>49</v>
      </c>
      <c r="L8" s="8">
        <f>psets!F32</f>
        <v>0</v>
      </c>
      <c r="M8" s="10">
        <f>psets!E32</f>
        <v>184</v>
      </c>
      <c r="N8" s="8">
        <f>SUM(D8,F8)</f>
        <v>51</v>
      </c>
      <c r="O8" s="9">
        <f>SUM(E8,G8)</f>
        <v>392</v>
      </c>
      <c r="P8" s="8">
        <f>SUM(H8,J8,L8)</f>
        <v>46</v>
      </c>
      <c r="Q8" s="10">
        <f>SUM(I8,K8,M8)</f>
        <v>233</v>
      </c>
      <c r="R8" s="8">
        <f>SUM(N8,P8)</f>
        <v>97</v>
      </c>
      <c r="S8" s="11">
        <f>SUM(O8,Q8)</f>
        <v>625</v>
      </c>
    </row>
    <row r="9" spans="2:20" x14ac:dyDescent="0.3">
      <c r="B9" s="17"/>
      <c r="C9" s="18" t="s">
        <v>7</v>
      </c>
      <c r="D9" s="20">
        <f>IFERROR(D8/E8,"")</f>
        <v>0.13010204081632651</v>
      </c>
      <c r="E9" s="21"/>
      <c r="F9" s="20">
        <f>IFERROR(F8/G8,"")</f>
        <v>0.13010204081632654</v>
      </c>
      <c r="G9" s="21"/>
      <c r="H9" s="20" t="str">
        <f>IFERROR(H8/I8,"")</f>
        <v/>
      </c>
      <c r="I9" s="21"/>
      <c r="J9" s="20">
        <f>IFERROR(J8/K8,"")</f>
        <v>0.93877551020408168</v>
      </c>
      <c r="K9" s="21"/>
      <c r="L9" s="20">
        <f>IFERROR(L8/M8,"")</f>
        <v>0</v>
      </c>
      <c r="M9" s="22"/>
      <c r="N9" s="20">
        <f>IFERROR(N8/O8,"")</f>
        <v>0.13010204081632654</v>
      </c>
      <c r="O9" s="21"/>
      <c r="P9" s="20">
        <f>IFERROR(P8/Q8,"")</f>
        <v>0.19742489270386265</v>
      </c>
      <c r="Q9" s="22"/>
      <c r="R9" s="20">
        <f>IFERROR(R8/S8,"")</f>
        <v>0.1552</v>
      </c>
      <c r="S9" s="23"/>
    </row>
    <row r="10" spans="2:20" x14ac:dyDescent="0.3">
      <c r="B10" s="1" t="s">
        <v>345</v>
      </c>
      <c r="C10" s="7"/>
      <c r="D10" s="8">
        <f>SUM(psets!F70)</f>
        <v>0</v>
      </c>
      <c r="E10" s="9">
        <f>SUM(psets!E70)</f>
        <v>0</v>
      </c>
      <c r="F10" s="8">
        <f>SUM(psets!F71,psets!F78)</f>
        <v>0</v>
      </c>
      <c r="G10" s="9">
        <f>SUM(psets!E71,psets!E78)</f>
        <v>15</v>
      </c>
      <c r="H10" s="8">
        <f>SUM(psets!F72)</f>
        <v>0</v>
      </c>
      <c r="I10" s="9">
        <f>SUM(psets!E72)</f>
        <v>0</v>
      </c>
      <c r="J10" s="8">
        <f>SUM(psets!F73)</f>
        <v>0</v>
      </c>
      <c r="K10" s="9">
        <f>SUM(psets!E73)</f>
        <v>0</v>
      </c>
      <c r="L10" s="8">
        <f>SUM(psets!F74,psets!F81)</f>
        <v>0</v>
      </c>
      <c r="M10" s="10">
        <f>SUM(psets!E74,psets!E81)</f>
        <v>15</v>
      </c>
      <c r="N10" s="8">
        <f>SUM(D10,F10)</f>
        <v>0</v>
      </c>
      <c r="O10" s="9">
        <f>SUM(E10,G10)</f>
        <v>15</v>
      </c>
      <c r="P10" s="8">
        <f>SUM(H10,J10,L10)</f>
        <v>0</v>
      </c>
      <c r="Q10" s="10">
        <f>SUM(I10,K10,M10)</f>
        <v>15</v>
      </c>
      <c r="R10" s="8">
        <f>SUM(N10,P10)</f>
        <v>0</v>
      </c>
      <c r="S10" s="11">
        <f>SUM(O10,Q10)</f>
        <v>30</v>
      </c>
    </row>
    <row r="11" spans="2:20" x14ac:dyDescent="0.3">
      <c r="C11" s="7" t="s">
        <v>7</v>
      </c>
      <c r="D11" s="13" t="str">
        <f>IFERROR(D10/E10,"")</f>
        <v/>
      </c>
      <c r="E11" s="14"/>
      <c r="F11" s="13">
        <f>IFERROR(F10/G10,"")</f>
        <v>0</v>
      </c>
      <c r="G11" s="14"/>
      <c r="H11" s="13" t="str">
        <f>IFERROR(H10/I10,"")</f>
        <v/>
      </c>
      <c r="I11" s="14"/>
      <c r="J11" s="13" t="str">
        <f>IFERROR(J10/K10,"")</f>
        <v/>
      </c>
      <c r="K11" s="14"/>
      <c r="L11" s="13">
        <f>IFERROR(L10/M10,"")</f>
        <v>0</v>
      </c>
      <c r="M11" s="15"/>
      <c r="N11" s="13">
        <f>IFERROR(N10/O10,"")</f>
        <v>0</v>
      </c>
      <c r="O11" s="14"/>
      <c r="P11" s="13">
        <f>IFERROR(P10/Q10,"")</f>
        <v>0</v>
      </c>
      <c r="Q11" s="15"/>
      <c r="R11" s="13">
        <f>IFERROR(R10/S10,"")</f>
        <v>0</v>
      </c>
      <c r="S11" s="16"/>
    </row>
    <row r="12" spans="2:20" x14ac:dyDescent="0.3">
      <c r="N12" s="12"/>
      <c r="O12" s="12"/>
      <c r="P12" s="12"/>
      <c r="Q12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K16"/>
  <sheetViews>
    <sheetView showGridLines="0" tabSelected="1" zoomScaleNormal="100" workbookViewId="0">
      <selection activeCell="B2" sqref="B2"/>
    </sheetView>
  </sheetViews>
  <sheetFormatPr defaultRowHeight="15" x14ac:dyDescent="0.3"/>
  <cols>
    <col min="1" max="1" width="2.7109375" style="1" customWidth="1"/>
    <col min="2" max="2" width="11.7109375" style="1" bestFit="1" customWidth="1"/>
    <col min="3" max="3" width="12.5703125" style="1" bestFit="1" customWidth="1"/>
    <col min="4" max="4" width="5.140625" style="1" bestFit="1" customWidth="1"/>
    <col min="5" max="5" width="3.7109375" style="1" bestFit="1" customWidth="1"/>
    <col min="6" max="6" width="5.7109375" style="1" bestFit="1" customWidth="1"/>
    <col min="7" max="7" width="5.28515625" style="1" bestFit="1" customWidth="1"/>
    <col min="8" max="8" width="6.28515625" style="1" bestFit="1" customWidth="1"/>
    <col min="9" max="9" width="5.28515625" style="1" bestFit="1" customWidth="1"/>
    <col min="10" max="10" width="4.85546875" style="1" bestFit="1" customWidth="1"/>
    <col min="11" max="11" width="5.28515625" style="1" bestFit="1" customWidth="1"/>
    <col min="12" max="12" width="1.7109375" style="1" customWidth="1"/>
    <col min="13" max="13" width="4.140625" style="1" bestFit="1" customWidth="1"/>
    <col min="14" max="14" width="4.85546875" style="1" bestFit="1" customWidth="1"/>
    <col min="15" max="15" width="5.5703125" style="1" bestFit="1" customWidth="1"/>
    <col min="16" max="16" width="4.140625" style="1" bestFit="1" customWidth="1"/>
    <col min="17" max="17" width="4.85546875" style="1" bestFit="1" customWidth="1"/>
    <col min="18" max="18" width="5.5703125" style="1" bestFit="1" customWidth="1"/>
    <col min="19" max="19" width="3.140625" style="1" bestFit="1" customWidth="1"/>
    <col min="20" max="20" width="4.85546875" style="1" bestFit="1" customWidth="1"/>
    <col min="21" max="21" width="5.5703125" style="1" bestFit="1" customWidth="1"/>
    <col min="22" max="22" width="4.140625" style="1" bestFit="1" customWidth="1"/>
    <col min="23" max="23" width="4.85546875" style="1" bestFit="1" customWidth="1"/>
    <col min="24" max="24" width="5.5703125" style="1" bestFit="1" customWidth="1"/>
    <col min="25" max="25" width="4.140625" style="1" bestFit="1" customWidth="1"/>
    <col min="26" max="26" width="4.85546875" style="1" bestFit="1" customWidth="1"/>
    <col min="27" max="27" width="5.5703125" style="1" bestFit="1" customWidth="1"/>
    <col min="28" max="28" width="1.7109375" style="1" customWidth="1"/>
    <col min="29" max="29" width="5.7109375" style="1" bestFit="1" customWidth="1"/>
    <col min="30" max="30" width="4.85546875" style="1" bestFit="1" customWidth="1"/>
    <col min="31" max="31" width="5.5703125" style="1" bestFit="1" customWidth="1"/>
    <col min="32" max="32" width="4.140625" style="1" bestFit="1" customWidth="1"/>
    <col min="33" max="33" width="4.85546875" style="1" bestFit="1" customWidth="1"/>
    <col min="34" max="34" width="5.5703125" style="1" bestFit="1" customWidth="1"/>
    <col min="35" max="35" width="3.140625" style="1" bestFit="1" customWidth="1"/>
    <col min="36" max="36" width="4.85546875" style="1" bestFit="1" customWidth="1"/>
    <col min="37" max="37" width="6.5703125" style="1" bestFit="1" customWidth="1"/>
    <col min="38" max="16384" width="9.140625" style="1"/>
  </cols>
  <sheetData>
    <row r="2" spans="2:37" ht="17.25" x14ac:dyDescent="0.45">
      <c r="B2" s="25" t="s">
        <v>81</v>
      </c>
      <c r="C2" s="3"/>
      <c r="D2" s="3"/>
      <c r="E2" s="3"/>
      <c r="F2" s="3"/>
      <c r="G2" s="3"/>
      <c r="H2" s="3"/>
      <c r="I2" s="3"/>
      <c r="J2" s="3"/>
      <c r="K2" s="3"/>
      <c r="L2" s="26"/>
      <c r="M2" s="4" t="s">
        <v>33</v>
      </c>
      <c r="N2" s="4"/>
      <c r="O2" s="4"/>
      <c r="P2" s="4" t="s">
        <v>31</v>
      </c>
      <c r="Q2" s="4"/>
      <c r="R2" s="4"/>
      <c r="S2" s="4" t="s">
        <v>42</v>
      </c>
      <c r="T2" s="4"/>
      <c r="U2" s="4"/>
      <c r="V2" s="4" t="s">
        <v>41</v>
      </c>
      <c r="W2" s="4"/>
      <c r="X2" s="4"/>
      <c r="Y2" s="4" t="s">
        <v>43</v>
      </c>
      <c r="Z2" s="4"/>
      <c r="AA2" s="4"/>
      <c r="AC2" s="4" t="s">
        <v>5</v>
      </c>
      <c r="AD2" s="4"/>
      <c r="AE2" s="4"/>
      <c r="AF2" s="4" t="s">
        <v>8</v>
      </c>
      <c r="AG2" s="4"/>
      <c r="AH2" s="4"/>
      <c r="AI2" s="4" t="s">
        <v>4</v>
      </c>
      <c r="AJ2" s="4"/>
      <c r="AK2" s="4"/>
    </row>
    <row r="3" spans="2:37" x14ac:dyDescent="0.3">
      <c r="B3" s="27" t="s">
        <v>2</v>
      </c>
      <c r="C3" s="27" t="s">
        <v>0</v>
      </c>
      <c r="D3" s="27" t="s">
        <v>3</v>
      </c>
      <c r="E3" s="28" t="s">
        <v>4</v>
      </c>
      <c r="F3" s="27" t="s">
        <v>5</v>
      </c>
      <c r="G3" s="29" t="s">
        <v>18</v>
      </c>
      <c r="H3" s="27" t="s">
        <v>8</v>
      </c>
      <c r="I3" s="29" t="s">
        <v>18</v>
      </c>
      <c r="J3" s="27" t="s">
        <v>9</v>
      </c>
      <c r="K3" s="30" t="s">
        <v>18</v>
      </c>
      <c r="L3" s="6"/>
      <c r="M3" s="27" t="s">
        <v>86</v>
      </c>
      <c r="N3" s="27" t="s">
        <v>16</v>
      </c>
      <c r="O3" s="30" t="s">
        <v>7</v>
      </c>
      <c r="P3" s="27" t="s">
        <v>86</v>
      </c>
      <c r="Q3" s="27" t="s">
        <v>16</v>
      </c>
      <c r="R3" s="30" t="s">
        <v>7</v>
      </c>
      <c r="S3" s="27" t="s">
        <v>86</v>
      </c>
      <c r="T3" s="27" t="s">
        <v>16</v>
      </c>
      <c r="U3" s="30" t="s">
        <v>7</v>
      </c>
      <c r="V3" s="27" t="s">
        <v>86</v>
      </c>
      <c r="W3" s="27" t="s">
        <v>16</v>
      </c>
      <c r="X3" s="30" t="s">
        <v>7</v>
      </c>
      <c r="Y3" s="27" t="s">
        <v>86</v>
      </c>
      <c r="Z3" s="27" t="s">
        <v>16</v>
      </c>
      <c r="AA3" s="30" t="s">
        <v>7</v>
      </c>
      <c r="AC3" s="27" t="s">
        <v>86</v>
      </c>
      <c r="AD3" s="27" t="s">
        <v>16</v>
      </c>
      <c r="AE3" s="30" t="s">
        <v>7</v>
      </c>
      <c r="AF3" s="27" t="s">
        <v>86</v>
      </c>
      <c r="AG3" s="27" t="s">
        <v>16</v>
      </c>
      <c r="AH3" s="30" t="s">
        <v>7</v>
      </c>
      <c r="AI3" s="27" t="s">
        <v>86</v>
      </c>
      <c r="AJ3" s="27" t="s">
        <v>16</v>
      </c>
      <c r="AK3" s="30" t="s">
        <v>7</v>
      </c>
    </row>
    <row r="4" spans="2:37" x14ac:dyDescent="0.3">
      <c r="B4" s="31">
        <v>41423</v>
      </c>
      <c r="C4" s="1" t="s">
        <v>1</v>
      </c>
      <c r="D4" s="32" t="s">
        <v>6</v>
      </c>
      <c r="E4" s="33">
        <v>5.9</v>
      </c>
      <c r="F4" s="34">
        <v>47</v>
      </c>
      <c r="G4" s="35">
        <v>73</v>
      </c>
      <c r="H4" s="34">
        <v>45</v>
      </c>
      <c r="I4" s="35">
        <v>99</v>
      </c>
      <c r="J4" s="34">
        <v>740</v>
      </c>
      <c r="K4" s="36">
        <v>97</v>
      </c>
      <c r="M4" s="37">
        <v>22</v>
      </c>
      <c r="N4" s="37">
        <v>16</v>
      </c>
      <c r="O4" s="38">
        <f t="shared" ref="O4:O11" si="0">IFERROR(N4/M4,"")</f>
        <v>0.72727272727272729</v>
      </c>
      <c r="P4" s="37">
        <v>15</v>
      </c>
      <c r="Q4" s="37">
        <v>7</v>
      </c>
      <c r="R4" s="38">
        <f t="shared" ref="R4:R11" si="1">IFERROR(Q4/P4,"")</f>
        <v>0.46666666666666667</v>
      </c>
      <c r="S4" s="37">
        <v>12</v>
      </c>
      <c r="T4" s="37">
        <v>11</v>
      </c>
      <c r="U4" s="38">
        <f>IFERROR(T4/S4,"")</f>
        <v>0.91666666666666663</v>
      </c>
      <c r="V4" s="37">
        <v>14</v>
      </c>
      <c r="W4" s="37">
        <v>10</v>
      </c>
      <c r="X4" s="38">
        <f>IFERROR(W4/V4,"")</f>
        <v>0.7142857142857143</v>
      </c>
      <c r="Y4" s="37">
        <v>15</v>
      </c>
      <c r="Z4" s="37">
        <v>11</v>
      </c>
      <c r="AA4" s="38">
        <f>IFERROR(Z4/Y4,"")</f>
        <v>0.73333333333333328</v>
      </c>
      <c r="AC4" s="37">
        <f>M4+P4</f>
        <v>37</v>
      </c>
      <c r="AD4" s="37">
        <f>N4+Q4</f>
        <v>23</v>
      </c>
      <c r="AE4" s="38">
        <f t="shared" ref="AE4:AE11" si="2">IFERROR(AD4/AC4,"")</f>
        <v>0.6216216216216216</v>
      </c>
      <c r="AF4" s="37">
        <f>S4+V4+Y4</f>
        <v>41</v>
      </c>
      <c r="AG4" s="37">
        <f>T4+W4+Z4</f>
        <v>32</v>
      </c>
      <c r="AH4" s="38">
        <f t="shared" ref="AH4:AH10" si="3">IFERROR(AG4/AF4,"")</f>
        <v>0.78048780487804881</v>
      </c>
      <c r="AI4" s="37">
        <v>12</v>
      </c>
      <c r="AJ4" s="37">
        <v>8</v>
      </c>
      <c r="AK4" s="38">
        <f t="shared" ref="AK4:AK11" si="4">IFERROR(AJ4/AI4,"")</f>
        <v>0.66666666666666663</v>
      </c>
    </row>
    <row r="5" spans="2:37" x14ac:dyDescent="0.3">
      <c r="B5" s="31">
        <v>41431</v>
      </c>
      <c r="C5" s="1" t="s">
        <v>97</v>
      </c>
      <c r="D5" s="32" t="s">
        <v>6</v>
      </c>
      <c r="E5" s="33">
        <v>6.46</v>
      </c>
      <c r="F5" s="34">
        <v>45</v>
      </c>
      <c r="G5" s="35">
        <v>68</v>
      </c>
      <c r="H5" s="34">
        <v>44</v>
      </c>
      <c r="I5" s="35">
        <v>97</v>
      </c>
      <c r="J5" s="34">
        <v>730</v>
      </c>
      <c r="K5" s="36">
        <v>96</v>
      </c>
      <c r="M5" s="37">
        <v>22</v>
      </c>
      <c r="N5" s="37">
        <v>15</v>
      </c>
      <c r="O5" s="38">
        <f t="shared" si="0"/>
        <v>0.68181818181818177</v>
      </c>
      <c r="P5" s="37">
        <v>15</v>
      </c>
      <c r="Q5" s="37">
        <v>6</v>
      </c>
      <c r="R5" s="38">
        <f t="shared" si="1"/>
        <v>0.4</v>
      </c>
      <c r="S5" s="37">
        <v>12</v>
      </c>
      <c r="T5" s="37">
        <v>11</v>
      </c>
      <c r="U5" s="38">
        <f t="shared" ref="U5:U11" si="5">IFERROR(T5/S5,"")</f>
        <v>0.91666666666666663</v>
      </c>
      <c r="V5" s="37">
        <v>14</v>
      </c>
      <c r="W5" s="37">
        <v>10</v>
      </c>
      <c r="X5" s="38">
        <f t="shared" ref="X5:X11" si="6">IFERROR(W5/V5,"")</f>
        <v>0.7142857142857143</v>
      </c>
      <c r="Y5" s="37">
        <v>15</v>
      </c>
      <c r="Z5" s="37">
        <v>12</v>
      </c>
      <c r="AA5" s="38">
        <f t="shared" ref="AA5:AA11" si="7">IFERROR(Z5/Y5,"")</f>
        <v>0.8</v>
      </c>
      <c r="AC5" s="37">
        <f t="shared" ref="AC5:AC11" si="8">M5+P5</f>
        <v>37</v>
      </c>
      <c r="AD5" s="37">
        <f t="shared" ref="AD5:AD11" si="9">N5+Q5</f>
        <v>21</v>
      </c>
      <c r="AE5" s="38">
        <f t="shared" si="2"/>
        <v>0.56756756756756754</v>
      </c>
      <c r="AF5" s="37">
        <f t="shared" ref="AF5:AF9" si="10">S5+V5+Y5</f>
        <v>41</v>
      </c>
      <c r="AG5" s="37">
        <f t="shared" ref="AG5:AG9" si="11">T5+W5+Z5</f>
        <v>33</v>
      </c>
      <c r="AH5" s="38">
        <f t="shared" si="3"/>
        <v>0.80487804878048785</v>
      </c>
      <c r="AI5" s="37">
        <v>12</v>
      </c>
      <c r="AJ5" s="37">
        <v>9</v>
      </c>
      <c r="AK5" s="38">
        <f t="shared" si="4"/>
        <v>0.75</v>
      </c>
    </row>
    <row r="6" spans="2:37" x14ac:dyDescent="0.3">
      <c r="B6" s="31">
        <v>41436</v>
      </c>
      <c r="C6" s="1" t="s">
        <v>98</v>
      </c>
      <c r="D6" s="32" t="s">
        <v>6</v>
      </c>
      <c r="E6" s="33">
        <v>5.9</v>
      </c>
      <c r="F6" s="34">
        <v>48</v>
      </c>
      <c r="G6" s="35">
        <v>78</v>
      </c>
      <c r="H6" s="34">
        <v>44</v>
      </c>
      <c r="I6" s="35">
        <v>97</v>
      </c>
      <c r="J6" s="34">
        <v>750</v>
      </c>
      <c r="K6" s="36">
        <v>98</v>
      </c>
      <c r="M6" s="37"/>
      <c r="N6" s="37"/>
      <c r="O6" s="38" t="str">
        <f t="shared" si="0"/>
        <v/>
      </c>
      <c r="P6" s="37"/>
      <c r="Q6" s="37"/>
      <c r="R6" s="38" t="str">
        <f t="shared" si="1"/>
        <v/>
      </c>
      <c r="S6" s="37"/>
      <c r="T6" s="37"/>
      <c r="U6" s="38" t="str">
        <f t="shared" si="5"/>
        <v/>
      </c>
      <c r="V6" s="37"/>
      <c r="W6" s="37"/>
      <c r="X6" s="38" t="str">
        <f t="shared" si="6"/>
        <v/>
      </c>
      <c r="Y6" s="37"/>
      <c r="Z6" s="37"/>
      <c r="AA6" s="38" t="str">
        <f t="shared" si="7"/>
        <v/>
      </c>
      <c r="AC6" s="37">
        <f t="shared" si="8"/>
        <v>0</v>
      </c>
      <c r="AD6" s="37">
        <f t="shared" si="9"/>
        <v>0</v>
      </c>
      <c r="AE6" s="38" t="str">
        <f t="shared" si="2"/>
        <v/>
      </c>
      <c r="AF6" s="37">
        <f t="shared" si="10"/>
        <v>0</v>
      </c>
      <c r="AG6" s="37">
        <f t="shared" si="11"/>
        <v>0</v>
      </c>
      <c r="AH6" s="38" t="str">
        <f t="shared" si="3"/>
        <v/>
      </c>
      <c r="AI6" s="37"/>
      <c r="AJ6" s="37"/>
      <c r="AK6" s="38" t="str">
        <f t="shared" si="4"/>
        <v/>
      </c>
    </row>
    <row r="7" spans="2:37" x14ac:dyDescent="0.3">
      <c r="B7" s="31">
        <v>41440</v>
      </c>
      <c r="C7" s="1" t="s">
        <v>99</v>
      </c>
      <c r="D7" s="32" t="s">
        <v>6</v>
      </c>
      <c r="E7" s="33">
        <v>7.01</v>
      </c>
      <c r="F7" s="34">
        <v>48</v>
      </c>
      <c r="G7" s="35">
        <v>78</v>
      </c>
      <c r="H7" s="34">
        <v>40</v>
      </c>
      <c r="I7" s="35">
        <v>90</v>
      </c>
      <c r="J7" s="34">
        <v>720</v>
      </c>
      <c r="K7" s="36">
        <v>94</v>
      </c>
      <c r="M7" s="37"/>
      <c r="N7" s="37"/>
      <c r="O7" s="38" t="str">
        <f t="shared" si="0"/>
        <v/>
      </c>
      <c r="P7" s="37"/>
      <c r="Q7" s="37"/>
      <c r="R7" s="38" t="str">
        <f t="shared" si="1"/>
        <v/>
      </c>
      <c r="S7" s="37"/>
      <c r="T7" s="37"/>
      <c r="U7" s="38" t="str">
        <f t="shared" si="5"/>
        <v/>
      </c>
      <c r="V7" s="37"/>
      <c r="W7" s="37"/>
      <c r="X7" s="38" t="str">
        <f t="shared" si="6"/>
        <v/>
      </c>
      <c r="Y7" s="37"/>
      <c r="Z7" s="37"/>
      <c r="AA7" s="38" t="str">
        <f t="shared" si="7"/>
        <v/>
      </c>
      <c r="AC7" s="37">
        <f t="shared" si="8"/>
        <v>0</v>
      </c>
      <c r="AD7" s="37">
        <f t="shared" si="9"/>
        <v>0</v>
      </c>
      <c r="AE7" s="38" t="str">
        <f t="shared" si="2"/>
        <v/>
      </c>
      <c r="AF7" s="37">
        <f t="shared" si="10"/>
        <v>0</v>
      </c>
      <c r="AG7" s="37">
        <f t="shared" si="11"/>
        <v>0</v>
      </c>
      <c r="AH7" s="38" t="str">
        <f t="shared" si="3"/>
        <v/>
      </c>
      <c r="AI7" s="37"/>
      <c r="AJ7" s="37"/>
      <c r="AK7" s="38" t="str">
        <f t="shared" si="4"/>
        <v/>
      </c>
    </row>
    <row r="8" spans="2:37" x14ac:dyDescent="0.3">
      <c r="B8" s="31">
        <v>41443</v>
      </c>
      <c r="C8" s="1" t="s">
        <v>100</v>
      </c>
      <c r="D8" s="32" t="s">
        <v>6</v>
      </c>
      <c r="E8" s="33">
        <v>8</v>
      </c>
      <c r="F8" s="34">
        <v>48</v>
      </c>
      <c r="G8" s="35">
        <v>78</v>
      </c>
      <c r="H8" s="34">
        <v>44</v>
      </c>
      <c r="I8" s="35">
        <v>97</v>
      </c>
      <c r="J8" s="34">
        <v>750</v>
      </c>
      <c r="K8" s="36">
        <v>98</v>
      </c>
      <c r="M8" s="37"/>
      <c r="N8" s="37"/>
      <c r="O8" s="38" t="str">
        <f t="shared" si="0"/>
        <v/>
      </c>
      <c r="P8" s="37"/>
      <c r="Q8" s="37"/>
      <c r="R8" s="38" t="str">
        <f t="shared" si="1"/>
        <v/>
      </c>
      <c r="S8" s="37"/>
      <c r="T8" s="37"/>
      <c r="U8" s="38" t="str">
        <f t="shared" si="5"/>
        <v/>
      </c>
      <c r="V8" s="37"/>
      <c r="W8" s="37"/>
      <c r="X8" s="38" t="str">
        <f t="shared" si="6"/>
        <v/>
      </c>
      <c r="Y8" s="37"/>
      <c r="Z8" s="37"/>
      <c r="AA8" s="38" t="str">
        <f t="shared" si="7"/>
        <v/>
      </c>
      <c r="AC8" s="37">
        <f t="shared" si="8"/>
        <v>0</v>
      </c>
      <c r="AD8" s="37">
        <f t="shared" si="9"/>
        <v>0</v>
      </c>
      <c r="AE8" s="38" t="str">
        <f t="shared" si="2"/>
        <v/>
      </c>
      <c r="AF8" s="37">
        <f t="shared" si="10"/>
        <v>0</v>
      </c>
      <c r="AG8" s="37">
        <f t="shared" si="11"/>
        <v>0</v>
      </c>
      <c r="AH8" s="38" t="str">
        <f t="shared" si="3"/>
        <v/>
      </c>
      <c r="AI8" s="37"/>
      <c r="AJ8" s="37"/>
      <c r="AK8" s="38" t="str">
        <f t="shared" si="4"/>
        <v/>
      </c>
    </row>
    <row r="9" spans="2:37" x14ac:dyDescent="0.3">
      <c r="B9" s="31">
        <v>41445</v>
      </c>
      <c r="C9" s="1" t="s">
        <v>101</v>
      </c>
      <c r="D9" s="32" t="s">
        <v>6</v>
      </c>
      <c r="E9" s="33">
        <v>5.83</v>
      </c>
      <c r="F9" s="34">
        <v>51</v>
      </c>
      <c r="G9" s="35">
        <v>98</v>
      </c>
      <c r="H9" s="34">
        <v>45</v>
      </c>
      <c r="I9" s="35">
        <v>99</v>
      </c>
      <c r="J9" s="34">
        <v>780</v>
      </c>
      <c r="K9" s="36">
        <v>99</v>
      </c>
      <c r="M9" s="37"/>
      <c r="N9" s="37"/>
      <c r="O9" s="38" t="str">
        <f t="shared" si="0"/>
        <v/>
      </c>
      <c r="P9" s="37"/>
      <c r="Q9" s="37"/>
      <c r="R9" s="38" t="str">
        <f t="shared" si="1"/>
        <v/>
      </c>
      <c r="S9" s="37"/>
      <c r="T9" s="37"/>
      <c r="U9" s="38" t="str">
        <f t="shared" si="5"/>
        <v/>
      </c>
      <c r="V9" s="37"/>
      <c r="W9" s="37"/>
      <c r="X9" s="38" t="str">
        <f t="shared" si="6"/>
        <v/>
      </c>
      <c r="Y9" s="37"/>
      <c r="Z9" s="37"/>
      <c r="AA9" s="38" t="str">
        <f t="shared" si="7"/>
        <v/>
      </c>
      <c r="AC9" s="39">
        <f t="shared" si="8"/>
        <v>0</v>
      </c>
      <c r="AD9" s="39">
        <f t="shared" si="9"/>
        <v>0</v>
      </c>
      <c r="AE9" s="40" t="str">
        <f t="shared" si="2"/>
        <v/>
      </c>
      <c r="AF9" s="39">
        <f t="shared" si="10"/>
        <v>0</v>
      </c>
      <c r="AG9" s="39">
        <f t="shared" si="11"/>
        <v>0</v>
      </c>
      <c r="AH9" s="40" t="str">
        <f t="shared" si="3"/>
        <v/>
      </c>
      <c r="AI9" s="39"/>
      <c r="AJ9" s="39"/>
      <c r="AK9" s="40" t="str">
        <f t="shared" si="4"/>
        <v/>
      </c>
    </row>
    <row r="10" spans="2:37" x14ac:dyDescent="0.3">
      <c r="B10" s="31">
        <v>41448</v>
      </c>
      <c r="C10" s="1" t="s">
        <v>122</v>
      </c>
      <c r="D10" s="32" t="s">
        <v>6</v>
      </c>
      <c r="E10" s="33">
        <v>8</v>
      </c>
      <c r="F10" s="34">
        <v>50</v>
      </c>
      <c r="G10" s="35">
        <v>90</v>
      </c>
      <c r="H10" s="34">
        <v>44</v>
      </c>
      <c r="I10" s="35">
        <v>97</v>
      </c>
      <c r="J10" s="34">
        <v>770</v>
      </c>
      <c r="K10" s="36">
        <v>99</v>
      </c>
      <c r="M10" s="37"/>
      <c r="N10" s="37"/>
      <c r="O10" s="38" t="str">
        <f t="shared" si="0"/>
        <v/>
      </c>
      <c r="P10" s="37"/>
      <c r="Q10" s="37"/>
      <c r="R10" s="38" t="str">
        <f t="shared" si="1"/>
        <v/>
      </c>
      <c r="S10" s="37"/>
      <c r="T10" s="37"/>
      <c r="U10" s="38" t="str">
        <f t="shared" si="5"/>
        <v/>
      </c>
      <c r="V10" s="37"/>
      <c r="W10" s="37"/>
      <c r="X10" s="38" t="str">
        <f t="shared" si="6"/>
        <v/>
      </c>
      <c r="Y10" s="37"/>
      <c r="Z10" s="37"/>
      <c r="AA10" s="38" t="str">
        <f t="shared" si="7"/>
        <v/>
      </c>
      <c r="AC10" s="39">
        <f t="shared" si="8"/>
        <v>0</v>
      </c>
      <c r="AD10" s="39">
        <f t="shared" si="9"/>
        <v>0</v>
      </c>
      <c r="AE10" s="40" t="str">
        <f t="shared" si="2"/>
        <v/>
      </c>
      <c r="AF10" s="39">
        <f t="shared" ref="AF10" si="12">S10+V10+Y10</f>
        <v>0</v>
      </c>
      <c r="AG10" s="39">
        <f t="shared" ref="AG10" si="13">T10+W10+Z10</f>
        <v>0</v>
      </c>
      <c r="AH10" s="40" t="str">
        <f t="shared" si="3"/>
        <v/>
      </c>
      <c r="AI10" s="39"/>
      <c r="AJ10" s="39"/>
      <c r="AK10" s="40" t="str">
        <f t="shared" si="4"/>
        <v/>
      </c>
    </row>
    <row r="11" spans="2:37" x14ac:dyDescent="0.3">
      <c r="B11" s="31">
        <v>41452</v>
      </c>
      <c r="C11" s="1" t="s">
        <v>123</v>
      </c>
      <c r="D11" s="32" t="s">
        <v>6</v>
      </c>
      <c r="E11" s="33" t="s">
        <v>6</v>
      </c>
      <c r="F11" s="34">
        <v>50</v>
      </c>
      <c r="G11" s="35">
        <v>90</v>
      </c>
      <c r="H11" s="34">
        <v>42</v>
      </c>
      <c r="I11" s="35">
        <v>96</v>
      </c>
      <c r="J11" s="34">
        <v>760</v>
      </c>
      <c r="K11" s="36">
        <v>99</v>
      </c>
      <c r="M11" s="27"/>
      <c r="N11" s="27"/>
      <c r="O11" s="41" t="str">
        <f t="shared" si="0"/>
        <v/>
      </c>
      <c r="P11" s="27"/>
      <c r="Q11" s="27"/>
      <c r="R11" s="41" t="str">
        <f t="shared" si="1"/>
        <v/>
      </c>
      <c r="S11" s="27"/>
      <c r="T11" s="27"/>
      <c r="U11" s="41" t="str">
        <f t="shared" si="5"/>
        <v/>
      </c>
      <c r="V11" s="27"/>
      <c r="W11" s="27"/>
      <c r="X11" s="41" t="str">
        <f t="shared" si="6"/>
        <v/>
      </c>
      <c r="Y11" s="27"/>
      <c r="Z11" s="27"/>
      <c r="AA11" s="41" t="str">
        <f t="shared" si="7"/>
        <v/>
      </c>
      <c r="AC11" s="27">
        <f t="shared" si="8"/>
        <v>0</v>
      </c>
      <c r="AD11" s="27">
        <f t="shared" si="9"/>
        <v>0</v>
      </c>
      <c r="AE11" s="41" t="str">
        <f t="shared" si="2"/>
        <v/>
      </c>
      <c r="AF11" s="27">
        <f t="shared" ref="AF11" si="14">S11+V11+Y11</f>
        <v>0</v>
      </c>
      <c r="AG11" s="27">
        <f t="shared" ref="AG11" si="15">T11+W11+Z11</f>
        <v>0</v>
      </c>
      <c r="AH11" s="41" t="str">
        <f t="shared" ref="AH11" si="16">IFERROR(AG11/AF11,"")</f>
        <v/>
      </c>
      <c r="AI11" s="27"/>
      <c r="AJ11" s="27"/>
      <c r="AK11" s="27" t="str">
        <f t="shared" si="4"/>
        <v/>
      </c>
    </row>
    <row r="12" spans="2:37" x14ac:dyDescent="0.3">
      <c r="B12" s="42">
        <v>41454</v>
      </c>
      <c r="C12" s="43" t="s">
        <v>274</v>
      </c>
      <c r="D12" s="44"/>
      <c r="E12" s="45"/>
      <c r="F12" s="46">
        <v>50</v>
      </c>
      <c r="G12" s="47">
        <v>90</v>
      </c>
      <c r="H12" s="46">
        <v>45</v>
      </c>
      <c r="I12" s="47">
        <v>99</v>
      </c>
      <c r="J12" s="46">
        <v>770</v>
      </c>
      <c r="K12" s="48">
        <v>99</v>
      </c>
      <c r="M12" s="37">
        <f>SUM(M4:M11)</f>
        <v>44</v>
      </c>
      <c r="N12" s="37">
        <f>SUM(N4:N11)</f>
        <v>31</v>
      </c>
      <c r="O12" s="38">
        <f>IFERROR(N12/M12,"")</f>
        <v>0.70454545454545459</v>
      </c>
      <c r="P12" s="37">
        <f>SUM(P4:P11)</f>
        <v>30</v>
      </c>
      <c r="Q12" s="37">
        <f>SUM(Q4:Q11)</f>
        <v>13</v>
      </c>
      <c r="R12" s="38">
        <f>IFERROR(Q12/P12,"")</f>
        <v>0.43333333333333335</v>
      </c>
      <c r="S12" s="37">
        <f>SUM(S4:S11)</f>
        <v>24</v>
      </c>
      <c r="T12" s="37">
        <f>SUM(T4:T11)</f>
        <v>22</v>
      </c>
      <c r="U12" s="38">
        <f>IFERROR(T12/S12,"")</f>
        <v>0.91666666666666663</v>
      </c>
      <c r="V12" s="37">
        <f>SUM(V4:V11)</f>
        <v>28</v>
      </c>
      <c r="W12" s="37">
        <f>SUM(W4:W11)</f>
        <v>20</v>
      </c>
      <c r="X12" s="38">
        <f>IFERROR(W12/V12,"")</f>
        <v>0.7142857142857143</v>
      </c>
      <c r="Y12" s="37">
        <f>SUM(Y4:Y11)</f>
        <v>30</v>
      </c>
      <c r="Z12" s="37">
        <f>SUM(Z4:Z11)</f>
        <v>23</v>
      </c>
      <c r="AA12" s="38">
        <f>IFERROR(Z12/Y12,"")</f>
        <v>0.76666666666666672</v>
      </c>
      <c r="AC12" s="37">
        <f>SUM(AC4:AC11)</f>
        <v>74</v>
      </c>
      <c r="AD12" s="37">
        <f>SUM(AD4:AD11)</f>
        <v>44</v>
      </c>
      <c r="AE12" s="38">
        <f>IFERROR(AD12/AC12,"")</f>
        <v>0.59459459459459463</v>
      </c>
      <c r="AF12" s="37">
        <f>SUM(AF4:AF11)</f>
        <v>82</v>
      </c>
      <c r="AG12" s="37">
        <f>SUM(AG4:AG11)</f>
        <v>65</v>
      </c>
      <c r="AH12" s="38">
        <f>IFERROR(AG12/AF12,"")</f>
        <v>0.79268292682926833</v>
      </c>
      <c r="AI12" s="37">
        <f>SUM(AI4:AI11)</f>
        <v>24</v>
      </c>
      <c r="AJ12" s="37">
        <f>SUM(AJ4:AJ11)</f>
        <v>17</v>
      </c>
      <c r="AK12" s="38">
        <f>IFERROR(AJ12/AI12,"")</f>
        <v>0.70833333333333337</v>
      </c>
    </row>
    <row r="13" spans="2:37" x14ac:dyDescent="0.3">
      <c r="B13" s="31"/>
      <c r="D13" s="32"/>
      <c r="E13" s="49"/>
      <c r="F13" s="34"/>
      <c r="G13" s="34"/>
      <c r="H13" s="34"/>
      <c r="I13" s="34"/>
      <c r="J13" s="34"/>
      <c r="K13" s="34"/>
    </row>
    <row r="14" spans="2:37" x14ac:dyDescent="0.3">
      <c r="B14" s="31"/>
      <c r="D14" s="32"/>
      <c r="E14" s="49"/>
      <c r="F14" s="34"/>
      <c r="G14" s="34"/>
      <c r="H14" s="34"/>
      <c r="I14" s="34"/>
      <c r="J14" s="34"/>
      <c r="K14" s="34"/>
    </row>
    <row r="15" spans="2:37" x14ac:dyDescent="0.3">
      <c r="B15" s="50"/>
      <c r="D15" s="32"/>
      <c r="E15" s="49"/>
      <c r="F15" s="34"/>
      <c r="G15" s="34"/>
      <c r="H15" s="34"/>
      <c r="I15" s="34"/>
      <c r="J15" s="34"/>
      <c r="K15" s="34"/>
    </row>
    <row r="16" spans="2:37" x14ac:dyDescent="0.3">
      <c r="B16" s="50"/>
      <c r="D16" s="32"/>
      <c r="E16" s="49"/>
      <c r="F16" s="34"/>
      <c r="G16" s="34"/>
      <c r="H16" s="34"/>
      <c r="I16" s="34"/>
      <c r="J16" s="34"/>
      <c r="K16" s="3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6"/>
  <sheetViews>
    <sheetView showGridLines="0" workbookViewId="0">
      <pane ySplit="3" topLeftCell="A4" activePane="bottomLeft" state="frozen"/>
      <selection pane="bottomLeft" activeCell="B2" sqref="B2"/>
    </sheetView>
  </sheetViews>
  <sheetFormatPr defaultRowHeight="15" outlineLevelRow="1" x14ac:dyDescent="0.3"/>
  <cols>
    <col min="1" max="1" width="2.7109375" style="1" customWidth="1"/>
    <col min="2" max="2" width="11.5703125" style="1" bestFit="1" customWidth="1"/>
    <col min="3" max="3" width="33.5703125" style="1" bestFit="1" customWidth="1"/>
    <col min="4" max="4" width="6.140625" style="1" bestFit="1" customWidth="1"/>
    <col min="5" max="5" width="10" style="1" bestFit="1" customWidth="1"/>
    <col min="6" max="6" width="5" style="1" bestFit="1" customWidth="1"/>
    <col min="7" max="7" width="6.28515625" style="1" bestFit="1" customWidth="1"/>
    <col min="8" max="8" width="6.42578125" style="1" customWidth="1"/>
    <col min="9" max="16384" width="9.140625" style="1"/>
  </cols>
  <sheetData>
    <row r="2" spans="2:8" x14ac:dyDescent="0.3">
      <c r="B2" s="25" t="s">
        <v>80</v>
      </c>
      <c r="C2" s="25"/>
      <c r="D2" s="25"/>
      <c r="E2" s="25"/>
      <c r="F2" s="25"/>
      <c r="G2" s="25"/>
      <c r="H2" s="25"/>
    </row>
    <row r="3" spans="2:8" x14ac:dyDescent="0.3">
      <c r="B3" s="27" t="s">
        <v>2</v>
      </c>
      <c r="C3" s="27" t="s">
        <v>12</v>
      </c>
      <c r="D3" s="27" t="s">
        <v>75</v>
      </c>
      <c r="E3" s="27" t="s">
        <v>19</v>
      </c>
      <c r="F3" s="27" t="s">
        <v>16</v>
      </c>
      <c r="G3" s="27" t="s">
        <v>17</v>
      </c>
      <c r="H3" s="30" t="s">
        <v>7</v>
      </c>
    </row>
    <row r="4" spans="2:8" x14ac:dyDescent="0.3">
      <c r="B4" s="31"/>
      <c r="C4" s="1" t="s">
        <v>263</v>
      </c>
      <c r="D4" s="37" t="s">
        <v>264</v>
      </c>
      <c r="E4" s="37">
        <f>SUM(E5:E11)</f>
        <v>54</v>
      </c>
      <c r="F4" s="37">
        <f t="shared" ref="F4" si="0">SUM(F5:F11)</f>
        <v>51</v>
      </c>
      <c r="G4" s="37">
        <f t="shared" ref="G4:G16" si="1">E4-F4</f>
        <v>3</v>
      </c>
      <c r="H4" s="51">
        <f t="shared" ref="H4:H16" si="2">IFERROR(F4/E4,"")</f>
        <v>0.94444444444444442</v>
      </c>
    </row>
    <row r="5" spans="2:8" outlineLevel="1" x14ac:dyDescent="0.3">
      <c r="B5" s="31">
        <v>41435</v>
      </c>
      <c r="C5" s="52" t="s">
        <v>265</v>
      </c>
      <c r="D5" s="53" t="s">
        <v>264</v>
      </c>
      <c r="E5" s="53">
        <v>9</v>
      </c>
      <c r="F5" s="53">
        <v>9</v>
      </c>
      <c r="G5" s="53">
        <f t="shared" si="1"/>
        <v>0</v>
      </c>
      <c r="H5" s="54">
        <f t="shared" si="2"/>
        <v>1</v>
      </c>
    </row>
    <row r="6" spans="2:8" outlineLevel="1" x14ac:dyDescent="0.3">
      <c r="B6" s="31"/>
      <c r="C6" s="52" t="s">
        <v>266</v>
      </c>
      <c r="D6" s="53" t="s">
        <v>264</v>
      </c>
      <c r="E6" s="53">
        <v>9</v>
      </c>
      <c r="F6" s="53">
        <v>9</v>
      </c>
      <c r="G6" s="53">
        <f t="shared" si="1"/>
        <v>0</v>
      </c>
      <c r="H6" s="54">
        <f t="shared" si="2"/>
        <v>1</v>
      </c>
    </row>
    <row r="7" spans="2:8" outlineLevel="1" x14ac:dyDescent="0.3">
      <c r="B7" s="31"/>
      <c r="C7" s="52" t="s">
        <v>267</v>
      </c>
      <c r="D7" s="53" t="s">
        <v>264</v>
      </c>
      <c r="E7" s="53">
        <v>6</v>
      </c>
      <c r="F7" s="53">
        <v>6</v>
      </c>
      <c r="G7" s="53">
        <f t="shared" si="1"/>
        <v>0</v>
      </c>
      <c r="H7" s="54">
        <f t="shared" si="2"/>
        <v>1</v>
      </c>
    </row>
    <row r="8" spans="2:8" outlineLevel="1" x14ac:dyDescent="0.3">
      <c r="B8" s="31"/>
      <c r="C8" s="52" t="s">
        <v>268</v>
      </c>
      <c r="D8" s="53" t="s">
        <v>264</v>
      </c>
      <c r="E8" s="53">
        <v>5</v>
      </c>
      <c r="F8" s="53">
        <v>5</v>
      </c>
      <c r="G8" s="53">
        <f t="shared" si="1"/>
        <v>0</v>
      </c>
      <c r="H8" s="54">
        <f t="shared" si="2"/>
        <v>1</v>
      </c>
    </row>
    <row r="9" spans="2:8" outlineLevel="1" x14ac:dyDescent="0.3">
      <c r="B9" s="31"/>
      <c r="C9" s="52" t="s">
        <v>269</v>
      </c>
      <c r="D9" s="53" t="s">
        <v>264</v>
      </c>
      <c r="E9" s="53">
        <v>6</v>
      </c>
      <c r="F9" s="53">
        <v>6</v>
      </c>
      <c r="G9" s="53">
        <f t="shared" si="1"/>
        <v>0</v>
      </c>
      <c r="H9" s="54">
        <f t="shared" si="2"/>
        <v>1</v>
      </c>
    </row>
    <row r="10" spans="2:8" outlineLevel="1" x14ac:dyDescent="0.3">
      <c r="B10" s="31"/>
      <c r="C10" s="52" t="s">
        <v>270</v>
      </c>
      <c r="D10" s="53" t="s">
        <v>264</v>
      </c>
      <c r="E10" s="53">
        <v>12</v>
      </c>
      <c r="F10" s="53">
        <v>11</v>
      </c>
      <c r="G10" s="53">
        <f t="shared" si="1"/>
        <v>1</v>
      </c>
      <c r="H10" s="54">
        <f t="shared" si="2"/>
        <v>0.91666666666666663</v>
      </c>
    </row>
    <row r="11" spans="2:8" outlineLevel="1" x14ac:dyDescent="0.3">
      <c r="B11" s="55"/>
      <c r="C11" s="56" t="s">
        <v>271</v>
      </c>
      <c r="D11" s="57" t="s">
        <v>264</v>
      </c>
      <c r="E11" s="57">
        <v>7</v>
      </c>
      <c r="F11" s="57">
        <v>5</v>
      </c>
      <c r="G11" s="57">
        <f t="shared" si="1"/>
        <v>2</v>
      </c>
      <c r="H11" s="58">
        <f t="shared" si="2"/>
        <v>0.7142857142857143</v>
      </c>
    </row>
    <row r="12" spans="2:8" x14ac:dyDescent="0.3">
      <c r="B12" s="59"/>
      <c r="C12" s="1" t="s">
        <v>272</v>
      </c>
      <c r="D12" s="60" t="s">
        <v>41</v>
      </c>
      <c r="E12" s="60">
        <f>SUM(E13:E19)</f>
        <v>49</v>
      </c>
      <c r="F12" s="60">
        <f>SUM(F13:F19)</f>
        <v>46</v>
      </c>
      <c r="G12" s="60">
        <f t="shared" si="1"/>
        <v>3</v>
      </c>
      <c r="H12" s="51">
        <f t="shared" si="2"/>
        <v>0.93877551020408168</v>
      </c>
    </row>
    <row r="13" spans="2:8" outlineLevel="1" x14ac:dyDescent="0.3">
      <c r="B13" s="59">
        <v>41437</v>
      </c>
      <c r="C13" s="52" t="s">
        <v>277</v>
      </c>
      <c r="D13" s="53" t="s">
        <v>41</v>
      </c>
      <c r="E13" s="53">
        <v>5</v>
      </c>
      <c r="F13" s="53">
        <v>5</v>
      </c>
      <c r="G13" s="53">
        <f t="shared" si="1"/>
        <v>0</v>
      </c>
      <c r="H13" s="54">
        <f t="shared" si="2"/>
        <v>1</v>
      </c>
    </row>
    <row r="14" spans="2:8" outlineLevel="1" x14ac:dyDescent="0.3">
      <c r="B14" s="31"/>
      <c r="C14" s="52" t="s">
        <v>278</v>
      </c>
      <c r="D14" s="53" t="s">
        <v>41</v>
      </c>
      <c r="E14" s="53">
        <v>5</v>
      </c>
      <c r="F14" s="53">
        <v>5</v>
      </c>
      <c r="G14" s="53">
        <f t="shared" si="1"/>
        <v>0</v>
      </c>
      <c r="H14" s="54">
        <f t="shared" si="2"/>
        <v>1</v>
      </c>
    </row>
    <row r="15" spans="2:8" outlineLevel="1" x14ac:dyDescent="0.3">
      <c r="B15" s="31"/>
      <c r="C15" s="52" t="s">
        <v>279</v>
      </c>
      <c r="D15" s="53" t="s">
        <v>41</v>
      </c>
      <c r="E15" s="53">
        <v>7</v>
      </c>
      <c r="F15" s="53">
        <v>7</v>
      </c>
      <c r="G15" s="53">
        <f t="shared" si="1"/>
        <v>0</v>
      </c>
      <c r="H15" s="54">
        <f t="shared" si="2"/>
        <v>1</v>
      </c>
    </row>
    <row r="16" spans="2:8" outlineLevel="1" x14ac:dyDescent="0.3">
      <c r="B16" s="31"/>
      <c r="C16" s="52" t="s">
        <v>280</v>
      </c>
      <c r="D16" s="53" t="s">
        <v>41</v>
      </c>
      <c r="E16" s="53">
        <v>9</v>
      </c>
      <c r="F16" s="53">
        <v>8</v>
      </c>
      <c r="G16" s="53">
        <f t="shared" si="1"/>
        <v>1</v>
      </c>
      <c r="H16" s="54">
        <f t="shared" si="2"/>
        <v>0.88888888888888884</v>
      </c>
    </row>
    <row r="17" spans="2:8" outlineLevel="1" x14ac:dyDescent="0.3">
      <c r="B17" s="31">
        <v>41438</v>
      </c>
      <c r="C17" s="52" t="s">
        <v>281</v>
      </c>
      <c r="D17" s="53" t="s">
        <v>41</v>
      </c>
      <c r="E17" s="53">
        <v>10</v>
      </c>
      <c r="F17" s="53">
        <v>9</v>
      </c>
      <c r="G17" s="53">
        <f t="shared" ref="G17:G42" si="3">E17-F17</f>
        <v>1</v>
      </c>
      <c r="H17" s="54">
        <f t="shared" ref="H17:H42" si="4">IFERROR(F17/E17,"")</f>
        <v>0.9</v>
      </c>
    </row>
    <row r="18" spans="2:8" outlineLevel="1" x14ac:dyDescent="0.3">
      <c r="B18" s="31">
        <v>41439</v>
      </c>
      <c r="C18" s="52" t="s">
        <v>282</v>
      </c>
      <c r="D18" s="53" t="s">
        <v>41</v>
      </c>
      <c r="E18" s="53">
        <v>8</v>
      </c>
      <c r="F18" s="53">
        <v>7</v>
      </c>
      <c r="G18" s="53">
        <f t="shared" si="3"/>
        <v>1</v>
      </c>
      <c r="H18" s="54">
        <f t="shared" si="4"/>
        <v>0.875</v>
      </c>
    </row>
    <row r="19" spans="2:8" outlineLevel="1" x14ac:dyDescent="0.3">
      <c r="B19" s="55"/>
      <c r="C19" s="56" t="s">
        <v>283</v>
      </c>
      <c r="D19" s="57" t="s">
        <v>41</v>
      </c>
      <c r="E19" s="57">
        <v>5</v>
      </c>
      <c r="F19" s="57">
        <v>5</v>
      </c>
      <c r="G19" s="57">
        <f t="shared" si="3"/>
        <v>0</v>
      </c>
      <c r="H19" s="58">
        <f t="shared" si="4"/>
        <v>1</v>
      </c>
    </row>
    <row r="20" spans="2:8" x14ac:dyDescent="0.3">
      <c r="B20" s="31"/>
      <c r="C20" s="1" t="s">
        <v>284</v>
      </c>
      <c r="D20" s="37" t="s">
        <v>264</v>
      </c>
      <c r="E20" s="60">
        <f>SUM(E21:E31)</f>
        <v>98</v>
      </c>
      <c r="F20" s="60">
        <f>SUM(F21:F31)</f>
        <v>0</v>
      </c>
      <c r="G20" s="60">
        <f t="shared" si="3"/>
        <v>98</v>
      </c>
      <c r="H20" s="61">
        <f t="shared" si="4"/>
        <v>0</v>
      </c>
    </row>
    <row r="21" spans="2:8" outlineLevel="1" x14ac:dyDescent="0.3">
      <c r="B21" s="31">
        <v>41438</v>
      </c>
      <c r="C21" s="52" t="s">
        <v>285</v>
      </c>
      <c r="D21" s="62" t="s">
        <v>33</v>
      </c>
      <c r="E21" s="53">
        <v>5</v>
      </c>
      <c r="F21" s="53"/>
      <c r="G21" s="53">
        <f t="shared" si="3"/>
        <v>5</v>
      </c>
      <c r="H21" s="54">
        <f t="shared" si="4"/>
        <v>0</v>
      </c>
    </row>
    <row r="22" spans="2:8" outlineLevel="1" x14ac:dyDescent="0.3">
      <c r="B22" s="31"/>
      <c r="C22" s="52" t="s">
        <v>286</v>
      </c>
      <c r="D22" s="62" t="s">
        <v>33</v>
      </c>
      <c r="E22" s="53">
        <v>8</v>
      </c>
      <c r="F22" s="53"/>
      <c r="G22" s="53">
        <f t="shared" si="3"/>
        <v>8</v>
      </c>
      <c r="H22" s="54">
        <f t="shared" si="4"/>
        <v>0</v>
      </c>
    </row>
    <row r="23" spans="2:8" outlineLevel="1" x14ac:dyDescent="0.3">
      <c r="B23" s="31"/>
      <c r="C23" s="52" t="s">
        <v>287</v>
      </c>
      <c r="D23" s="62" t="s">
        <v>33</v>
      </c>
      <c r="E23" s="53">
        <v>10</v>
      </c>
      <c r="F23" s="53"/>
      <c r="G23" s="53">
        <f t="shared" si="3"/>
        <v>10</v>
      </c>
      <c r="H23" s="54">
        <f t="shared" si="4"/>
        <v>0</v>
      </c>
    </row>
    <row r="24" spans="2:8" outlineLevel="1" x14ac:dyDescent="0.3">
      <c r="B24" s="31"/>
      <c r="C24" s="52" t="s">
        <v>288</v>
      </c>
      <c r="D24" s="62" t="s">
        <v>33</v>
      </c>
      <c r="E24" s="53">
        <v>13</v>
      </c>
      <c r="F24" s="53"/>
      <c r="G24" s="53">
        <f t="shared" si="3"/>
        <v>13</v>
      </c>
      <c r="H24" s="54">
        <f t="shared" si="4"/>
        <v>0</v>
      </c>
    </row>
    <row r="25" spans="2:8" outlineLevel="1" x14ac:dyDescent="0.3">
      <c r="B25" s="31"/>
      <c r="C25" s="52" t="s">
        <v>289</v>
      </c>
      <c r="D25" s="53" t="s">
        <v>264</v>
      </c>
      <c r="E25" s="53">
        <v>10</v>
      </c>
      <c r="F25" s="53"/>
      <c r="G25" s="53">
        <f t="shared" si="3"/>
        <v>10</v>
      </c>
      <c r="H25" s="54">
        <f t="shared" si="4"/>
        <v>0</v>
      </c>
    </row>
    <row r="26" spans="2:8" outlineLevel="1" x14ac:dyDescent="0.3">
      <c r="B26" s="31">
        <v>41439</v>
      </c>
      <c r="C26" s="52" t="s">
        <v>290</v>
      </c>
      <c r="D26" s="62" t="s">
        <v>33</v>
      </c>
      <c r="E26" s="53">
        <v>10</v>
      </c>
      <c r="F26" s="53"/>
      <c r="G26" s="53">
        <f t="shared" si="3"/>
        <v>10</v>
      </c>
      <c r="H26" s="54">
        <f t="shared" si="4"/>
        <v>0</v>
      </c>
    </row>
    <row r="27" spans="2:8" outlineLevel="1" x14ac:dyDescent="0.3">
      <c r="B27" s="31"/>
      <c r="C27" s="52" t="s">
        <v>291</v>
      </c>
      <c r="D27" s="53" t="s">
        <v>264</v>
      </c>
      <c r="E27" s="53">
        <v>10</v>
      </c>
      <c r="F27" s="53"/>
      <c r="G27" s="53">
        <f t="shared" si="3"/>
        <v>10</v>
      </c>
      <c r="H27" s="54">
        <f t="shared" si="4"/>
        <v>0</v>
      </c>
    </row>
    <row r="28" spans="2:8" outlineLevel="1" x14ac:dyDescent="0.3">
      <c r="B28" s="31"/>
      <c r="C28" s="52" t="s">
        <v>292</v>
      </c>
      <c r="D28" s="53" t="s">
        <v>264</v>
      </c>
      <c r="E28" s="53">
        <v>10</v>
      </c>
      <c r="F28" s="53"/>
      <c r="G28" s="53">
        <f t="shared" si="3"/>
        <v>10</v>
      </c>
      <c r="H28" s="54">
        <f t="shared" si="4"/>
        <v>0</v>
      </c>
    </row>
    <row r="29" spans="2:8" outlineLevel="1" x14ac:dyDescent="0.3">
      <c r="B29" s="31"/>
      <c r="C29" s="52" t="s">
        <v>293</v>
      </c>
      <c r="D29" s="53" t="s">
        <v>33</v>
      </c>
      <c r="E29" s="53">
        <v>7</v>
      </c>
      <c r="F29" s="53"/>
      <c r="G29" s="53">
        <f t="shared" si="3"/>
        <v>7</v>
      </c>
      <c r="H29" s="54">
        <f t="shared" si="4"/>
        <v>0</v>
      </c>
    </row>
    <row r="30" spans="2:8" outlineLevel="1" x14ac:dyDescent="0.3">
      <c r="B30" s="31"/>
      <c r="C30" s="52" t="s">
        <v>295</v>
      </c>
      <c r="D30" s="53" t="s">
        <v>33</v>
      </c>
      <c r="E30" s="53">
        <v>10</v>
      </c>
      <c r="F30" s="53"/>
      <c r="G30" s="53">
        <f t="shared" si="3"/>
        <v>10</v>
      </c>
      <c r="H30" s="54">
        <f t="shared" si="4"/>
        <v>0</v>
      </c>
    </row>
    <row r="31" spans="2:8" outlineLevel="1" x14ac:dyDescent="0.3">
      <c r="B31" s="55"/>
      <c r="C31" s="56" t="s">
        <v>294</v>
      </c>
      <c r="D31" s="57" t="s">
        <v>264</v>
      </c>
      <c r="E31" s="57">
        <v>5</v>
      </c>
      <c r="F31" s="57"/>
      <c r="G31" s="57">
        <f t="shared" si="3"/>
        <v>5</v>
      </c>
      <c r="H31" s="58">
        <f t="shared" si="4"/>
        <v>0</v>
      </c>
    </row>
    <row r="32" spans="2:8" x14ac:dyDescent="0.3">
      <c r="B32" s="31"/>
      <c r="C32" s="1" t="s">
        <v>296</v>
      </c>
      <c r="D32" s="60" t="s">
        <v>43</v>
      </c>
      <c r="E32" s="60">
        <f>SUM(E33:E44)</f>
        <v>184</v>
      </c>
      <c r="F32" s="60">
        <f>SUM(F33:F44)</f>
        <v>0</v>
      </c>
      <c r="G32" s="60">
        <f t="shared" si="3"/>
        <v>184</v>
      </c>
      <c r="H32" s="61">
        <f t="shared" si="4"/>
        <v>0</v>
      </c>
    </row>
    <row r="33" spans="2:8" outlineLevel="1" x14ac:dyDescent="0.3">
      <c r="B33" s="31">
        <v>41441</v>
      </c>
      <c r="C33" s="63" t="s">
        <v>297</v>
      </c>
      <c r="D33" s="62" t="s">
        <v>43</v>
      </c>
      <c r="E33" s="53">
        <v>8</v>
      </c>
      <c r="F33" s="53"/>
      <c r="G33" s="53">
        <f t="shared" si="3"/>
        <v>8</v>
      </c>
      <c r="H33" s="54">
        <f t="shared" si="4"/>
        <v>0</v>
      </c>
    </row>
    <row r="34" spans="2:8" outlineLevel="1" x14ac:dyDescent="0.3">
      <c r="B34" s="31"/>
      <c r="C34" s="63" t="s">
        <v>298</v>
      </c>
      <c r="D34" s="62" t="s">
        <v>43</v>
      </c>
      <c r="E34" s="53">
        <v>15</v>
      </c>
      <c r="F34" s="53"/>
      <c r="G34" s="53">
        <f t="shared" si="3"/>
        <v>15</v>
      </c>
      <c r="H34" s="54">
        <f t="shared" si="4"/>
        <v>0</v>
      </c>
    </row>
    <row r="35" spans="2:8" outlineLevel="1" x14ac:dyDescent="0.3">
      <c r="B35" s="31"/>
      <c r="C35" s="63" t="s">
        <v>299</v>
      </c>
      <c r="D35" s="62" t="s">
        <v>43</v>
      </c>
      <c r="E35" s="53">
        <v>15</v>
      </c>
      <c r="F35" s="53"/>
      <c r="G35" s="53">
        <f t="shared" si="3"/>
        <v>15</v>
      </c>
      <c r="H35" s="54">
        <f t="shared" si="4"/>
        <v>0</v>
      </c>
    </row>
    <row r="36" spans="2:8" outlineLevel="1" x14ac:dyDescent="0.3">
      <c r="B36" s="31"/>
      <c r="C36" s="63" t="s">
        <v>300</v>
      </c>
      <c r="D36" s="62" t="s">
        <v>43</v>
      </c>
      <c r="E36" s="53">
        <v>15</v>
      </c>
      <c r="F36" s="53"/>
      <c r="G36" s="53">
        <f t="shared" si="3"/>
        <v>15</v>
      </c>
      <c r="H36" s="54">
        <f t="shared" si="4"/>
        <v>0</v>
      </c>
    </row>
    <row r="37" spans="2:8" outlineLevel="1" x14ac:dyDescent="0.3">
      <c r="B37" s="31"/>
      <c r="C37" s="63" t="s">
        <v>301</v>
      </c>
      <c r="D37" s="62" t="s">
        <v>43</v>
      </c>
      <c r="E37" s="53">
        <v>15</v>
      </c>
      <c r="F37" s="53"/>
      <c r="G37" s="53">
        <f t="shared" si="3"/>
        <v>15</v>
      </c>
      <c r="H37" s="54">
        <f t="shared" si="4"/>
        <v>0</v>
      </c>
    </row>
    <row r="38" spans="2:8" outlineLevel="1" x14ac:dyDescent="0.3">
      <c r="B38" s="31"/>
      <c r="C38" s="63" t="s">
        <v>302</v>
      </c>
      <c r="D38" s="62" t="s">
        <v>43</v>
      </c>
      <c r="E38" s="53">
        <v>15</v>
      </c>
      <c r="F38" s="53"/>
      <c r="G38" s="53">
        <f t="shared" si="3"/>
        <v>15</v>
      </c>
      <c r="H38" s="54">
        <f t="shared" si="4"/>
        <v>0</v>
      </c>
    </row>
    <row r="39" spans="2:8" outlineLevel="1" x14ac:dyDescent="0.3">
      <c r="B39" s="31">
        <v>41442</v>
      </c>
      <c r="C39" s="63" t="s">
        <v>303</v>
      </c>
      <c r="D39" s="62" t="s">
        <v>43</v>
      </c>
      <c r="E39" s="53">
        <v>15</v>
      </c>
      <c r="F39" s="53"/>
      <c r="G39" s="53">
        <f t="shared" si="3"/>
        <v>15</v>
      </c>
      <c r="H39" s="54">
        <f t="shared" si="4"/>
        <v>0</v>
      </c>
    </row>
    <row r="40" spans="2:8" outlineLevel="1" x14ac:dyDescent="0.3">
      <c r="B40" s="31"/>
      <c r="C40" s="63" t="s">
        <v>304</v>
      </c>
      <c r="D40" s="62" t="s">
        <v>43</v>
      </c>
      <c r="E40" s="53">
        <v>15</v>
      </c>
      <c r="F40" s="53"/>
      <c r="G40" s="53">
        <f t="shared" si="3"/>
        <v>15</v>
      </c>
      <c r="H40" s="54">
        <f t="shared" si="4"/>
        <v>0</v>
      </c>
    </row>
    <row r="41" spans="2:8" outlineLevel="1" x14ac:dyDescent="0.3">
      <c r="B41" s="31"/>
      <c r="C41" s="63" t="s">
        <v>346</v>
      </c>
      <c r="D41" s="62" t="s">
        <v>43</v>
      </c>
      <c r="E41" s="53">
        <v>15</v>
      </c>
      <c r="F41" s="53"/>
      <c r="G41" s="53">
        <f t="shared" si="3"/>
        <v>15</v>
      </c>
      <c r="H41" s="54">
        <f t="shared" si="4"/>
        <v>0</v>
      </c>
    </row>
    <row r="42" spans="2:8" outlineLevel="1" x14ac:dyDescent="0.3">
      <c r="B42" s="31">
        <v>41444</v>
      </c>
      <c r="C42" s="63" t="s">
        <v>305</v>
      </c>
      <c r="D42" s="62" t="s">
        <v>43</v>
      </c>
      <c r="E42" s="53">
        <v>18</v>
      </c>
      <c r="F42" s="53"/>
      <c r="G42" s="53">
        <f t="shared" si="3"/>
        <v>18</v>
      </c>
      <c r="H42" s="54">
        <f t="shared" si="4"/>
        <v>0</v>
      </c>
    </row>
    <row r="43" spans="2:8" outlineLevel="1" x14ac:dyDescent="0.3">
      <c r="B43" s="31"/>
      <c r="C43" s="63" t="s">
        <v>306</v>
      </c>
      <c r="D43" s="62" t="s">
        <v>43</v>
      </c>
      <c r="E43" s="53">
        <v>9</v>
      </c>
      <c r="F43" s="53"/>
      <c r="G43" s="53">
        <f t="shared" ref="G43:G48" si="5">E43-F43</f>
        <v>9</v>
      </c>
      <c r="H43" s="54">
        <f t="shared" ref="H43:H48" si="6">IFERROR(F43/E43,"")</f>
        <v>0</v>
      </c>
    </row>
    <row r="44" spans="2:8" outlineLevel="1" x14ac:dyDescent="0.3">
      <c r="B44" s="55"/>
      <c r="C44" s="56" t="s">
        <v>307</v>
      </c>
      <c r="D44" s="57" t="s">
        <v>43</v>
      </c>
      <c r="E44" s="57">
        <v>29</v>
      </c>
      <c r="F44" s="57"/>
      <c r="G44" s="57">
        <f t="shared" si="5"/>
        <v>29</v>
      </c>
      <c r="H44" s="58">
        <f t="shared" si="6"/>
        <v>0</v>
      </c>
    </row>
    <row r="45" spans="2:8" x14ac:dyDescent="0.3">
      <c r="B45" s="31"/>
      <c r="C45" s="1" t="s">
        <v>308</v>
      </c>
      <c r="D45" s="37" t="s">
        <v>264</v>
      </c>
      <c r="E45" s="60">
        <f>SUM(E46:E52)</f>
        <v>62</v>
      </c>
      <c r="F45" s="60">
        <f>SUM(F46:F52)</f>
        <v>0</v>
      </c>
      <c r="G45" s="60">
        <f t="shared" si="5"/>
        <v>62</v>
      </c>
      <c r="H45" s="61">
        <f t="shared" si="6"/>
        <v>0</v>
      </c>
    </row>
    <row r="46" spans="2:8" outlineLevel="1" x14ac:dyDescent="0.3">
      <c r="B46" s="31">
        <v>41441</v>
      </c>
      <c r="C46" s="52" t="s">
        <v>309</v>
      </c>
      <c r="D46" s="62" t="s">
        <v>33</v>
      </c>
      <c r="E46" s="53">
        <v>10</v>
      </c>
      <c r="F46" s="53"/>
      <c r="G46" s="53">
        <f t="shared" si="5"/>
        <v>10</v>
      </c>
      <c r="H46" s="54">
        <f t="shared" si="6"/>
        <v>0</v>
      </c>
    </row>
    <row r="47" spans="2:8" outlineLevel="1" x14ac:dyDescent="0.3">
      <c r="B47" s="31">
        <v>41442</v>
      </c>
      <c r="C47" s="52" t="s">
        <v>310</v>
      </c>
      <c r="D47" s="62" t="s">
        <v>33</v>
      </c>
      <c r="E47" s="53">
        <v>10</v>
      </c>
      <c r="F47" s="53"/>
      <c r="G47" s="53">
        <f t="shared" si="5"/>
        <v>10</v>
      </c>
      <c r="H47" s="54">
        <f t="shared" si="6"/>
        <v>0</v>
      </c>
    </row>
    <row r="48" spans="2:8" outlineLevel="1" x14ac:dyDescent="0.3">
      <c r="B48" s="31"/>
      <c r="C48" s="52" t="s">
        <v>311</v>
      </c>
      <c r="D48" s="62" t="s">
        <v>33</v>
      </c>
      <c r="E48" s="53">
        <v>8</v>
      </c>
      <c r="F48" s="53"/>
      <c r="G48" s="53">
        <f t="shared" si="5"/>
        <v>8</v>
      </c>
      <c r="H48" s="54">
        <f t="shared" si="6"/>
        <v>0</v>
      </c>
    </row>
    <row r="49" spans="2:8" outlineLevel="1" x14ac:dyDescent="0.3">
      <c r="B49" s="31"/>
      <c r="C49" s="52" t="s">
        <v>312</v>
      </c>
      <c r="D49" s="62" t="s">
        <v>33</v>
      </c>
      <c r="E49" s="53">
        <v>7</v>
      </c>
      <c r="F49" s="53"/>
      <c r="G49" s="53">
        <f t="shared" ref="G49:G71" si="7">E49-F49</f>
        <v>7</v>
      </c>
      <c r="H49" s="54">
        <f t="shared" ref="H49:H71" si="8">IFERROR(F49/E49,"")</f>
        <v>0</v>
      </c>
    </row>
    <row r="50" spans="2:8" outlineLevel="1" x14ac:dyDescent="0.3">
      <c r="B50" s="31"/>
      <c r="C50" s="52" t="s">
        <v>313</v>
      </c>
      <c r="D50" s="62" t="s">
        <v>33</v>
      </c>
      <c r="E50" s="53">
        <v>8</v>
      </c>
      <c r="F50" s="53"/>
      <c r="G50" s="53">
        <f t="shared" si="7"/>
        <v>8</v>
      </c>
      <c r="H50" s="54">
        <f t="shared" si="8"/>
        <v>0</v>
      </c>
    </row>
    <row r="51" spans="2:8" outlineLevel="1" x14ac:dyDescent="0.3">
      <c r="B51" s="31"/>
      <c r="C51" s="52" t="s">
        <v>314</v>
      </c>
      <c r="D51" s="62" t="s">
        <v>264</v>
      </c>
      <c r="E51" s="53">
        <v>9</v>
      </c>
      <c r="F51" s="53"/>
      <c r="G51" s="53">
        <f t="shared" si="7"/>
        <v>9</v>
      </c>
      <c r="H51" s="54">
        <f t="shared" si="8"/>
        <v>0</v>
      </c>
    </row>
    <row r="52" spans="2:8" outlineLevel="1" x14ac:dyDescent="0.3">
      <c r="B52" s="55"/>
      <c r="C52" s="56" t="s">
        <v>315</v>
      </c>
      <c r="D52" s="57" t="s">
        <v>33</v>
      </c>
      <c r="E52" s="57">
        <v>10</v>
      </c>
      <c r="F52" s="57"/>
      <c r="G52" s="57">
        <f t="shared" si="7"/>
        <v>10</v>
      </c>
      <c r="H52" s="58">
        <f t="shared" si="8"/>
        <v>0</v>
      </c>
    </row>
    <row r="53" spans="2:8" x14ac:dyDescent="0.3">
      <c r="B53" s="31"/>
      <c r="C53" s="1" t="s">
        <v>316</v>
      </c>
      <c r="D53" s="37" t="s">
        <v>264</v>
      </c>
      <c r="E53" s="60">
        <f>SUM(E54:E61)</f>
        <v>60</v>
      </c>
      <c r="F53" s="60">
        <f>SUM(F54:F61)</f>
        <v>0</v>
      </c>
      <c r="G53" s="60">
        <f t="shared" si="7"/>
        <v>60</v>
      </c>
      <c r="H53" s="61">
        <f t="shared" si="8"/>
        <v>0</v>
      </c>
    </row>
    <row r="54" spans="2:8" outlineLevel="1" x14ac:dyDescent="0.3">
      <c r="B54" s="31">
        <v>41444</v>
      </c>
      <c r="C54" s="52" t="s">
        <v>317</v>
      </c>
      <c r="D54" s="62" t="s">
        <v>264</v>
      </c>
      <c r="E54" s="53">
        <v>9</v>
      </c>
      <c r="F54" s="53"/>
      <c r="G54" s="53">
        <f t="shared" si="7"/>
        <v>9</v>
      </c>
      <c r="H54" s="54">
        <f t="shared" si="8"/>
        <v>0</v>
      </c>
    </row>
    <row r="55" spans="2:8" outlineLevel="1" x14ac:dyDescent="0.3">
      <c r="B55" s="31"/>
      <c r="C55" s="52" t="s">
        <v>318</v>
      </c>
      <c r="D55" s="62" t="s">
        <v>264</v>
      </c>
      <c r="E55" s="53">
        <v>8</v>
      </c>
      <c r="F55" s="53"/>
      <c r="G55" s="53">
        <f t="shared" si="7"/>
        <v>8</v>
      </c>
      <c r="H55" s="54">
        <f t="shared" si="8"/>
        <v>0</v>
      </c>
    </row>
    <row r="56" spans="2:8" outlineLevel="1" x14ac:dyDescent="0.3">
      <c r="B56" s="31"/>
      <c r="C56" s="52" t="s">
        <v>319</v>
      </c>
      <c r="D56" s="62" t="s">
        <v>264</v>
      </c>
      <c r="E56" s="53">
        <v>9</v>
      </c>
      <c r="F56" s="53"/>
      <c r="G56" s="53">
        <f t="shared" si="7"/>
        <v>9</v>
      </c>
      <c r="H56" s="54">
        <f t="shared" si="8"/>
        <v>0</v>
      </c>
    </row>
    <row r="57" spans="2:8" outlineLevel="1" x14ac:dyDescent="0.3">
      <c r="B57" s="31">
        <v>41445</v>
      </c>
      <c r="C57" s="52" t="s">
        <v>320</v>
      </c>
      <c r="D57" s="62" t="s">
        <v>33</v>
      </c>
      <c r="E57" s="53">
        <v>8</v>
      </c>
      <c r="F57" s="53"/>
      <c r="G57" s="53">
        <f t="shared" si="7"/>
        <v>8</v>
      </c>
      <c r="H57" s="54">
        <f t="shared" si="8"/>
        <v>0</v>
      </c>
    </row>
    <row r="58" spans="2:8" outlineLevel="1" x14ac:dyDescent="0.3">
      <c r="B58" s="31">
        <v>41446</v>
      </c>
      <c r="C58" s="52" t="s">
        <v>321</v>
      </c>
      <c r="D58" s="62" t="s">
        <v>33</v>
      </c>
      <c r="E58" s="53">
        <v>8</v>
      </c>
      <c r="F58" s="53"/>
      <c r="G58" s="53">
        <f t="shared" si="7"/>
        <v>8</v>
      </c>
      <c r="H58" s="54">
        <f t="shared" si="8"/>
        <v>0</v>
      </c>
    </row>
    <row r="59" spans="2:8" outlineLevel="1" x14ac:dyDescent="0.3">
      <c r="B59" s="31"/>
      <c r="C59" s="52" t="s">
        <v>322</v>
      </c>
      <c r="D59" s="62" t="s">
        <v>264</v>
      </c>
      <c r="E59" s="53">
        <v>6</v>
      </c>
      <c r="F59" s="53"/>
      <c r="G59" s="53">
        <f t="shared" si="7"/>
        <v>6</v>
      </c>
      <c r="H59" s="54">
        <f t="shared" si="8"/>
        <v>0</v>
      </c>
    </row>
    <row r="60" spans="2:8" outlineLevel="1" x14ac:dyDescent="0.3">
      <c r="B60" s="31"/>
      <c r="C60" s="52" t="s">
        <v>323</v>
      </c>
      <c r="D60" s="62" t="s">
        <v>33</v>
      </c>
      <c r="E60" s="53">
        <v>6</v>
      </c>
      <c r="F60" s="53"/>
      <c r="G60" s="53">
        <f t="shared" si="7"/>
        <v>6</v>
      </c>
      <c r="H60" s="54">
        <f t="shared" si="8"/>
        <v>0</v>
      </c>
    </row>
    <row r="61" spans="2:8" outlineLevel="1" x14ac:dyDescent="0.3">
      <c r="B61" s="55"/>
      <c r="C61" s="56" t="s">
        <v>324</v>
      </c>
      <c r="D61" s="57" t="s">
        <v>264</v>
      </c>
      <c r="E61" s="57">
        <v>6</v>
      </c>
      <c r="F61" s="57"/>
      <c r="G61" s="57">
        <f t="shared" si="7"/>
        <v>6</v>
      </c>
      <c r="H61" s="58">
        <f t="shared" si="8"/>
        <v>0</v>
      </c>
    </row>
    <row r="62" spans="2:8" x14ac:dyDescent="0.3">
      <c r="B62" s="31"/>
      <c r="C62" s="1" t="s">
        <v>325</v>
      </c>
      <c r="D62" s="37" t="s">
        <v>264</v>
      </c>
      <c r="E62" s="60">
        <f>SUM(E63:E69)</f>
        <v>68</v>
      </c>
      <c r="F62" s="60">
        <f>SUM(F63:F69)</f>
        <v>0</v>
      </c>
      <c r="G62" s="60">
        <f t="shared" si="7"/>
        <v>68</v>
      </c>
      <c r="H62" s="61">
        <f t="shared" si="8"/>
        <v>0</v>
      </c>
    </row>
    <row r="63" spans="2:8" outlineLevel="1" x14ac:dyDescent="0.3">
      <c r="B63" s="31">
        <v>41446</v>
      </c>
      <c r="C63" s="63" t="s">
        <v>326</v>
      </c>
      <c r="D63" s="62" t="s">
        <v>33</v>
      </c>
      <c r="E63" s="53">
        <v>8</v>
      </c>
      <c r="F63" s="53"/>
      <c r="G63" s="53">
        <f t="shared" si="7"/>
        <v>8</v>
      </c>
      <c r="H63" s="54">
        <f t="shared" si="8"/>
        <v>0</v>
      </c>
    </row>
    <row r="64" spans="2:8" outlineLevel="1" x14ac:dyDescent="0.3">
      <c r="B64" s="31"/>
      <c r="C64" s="63" t="s">
        <v>327</v>
      </c>
      <c r="D64" s="62" t="s">
        <v>33</v>
      </c>
      <c r="E64" s="53">
        <v>10</v>
      </c>
      <c r="F64" s="53"/>
      <c r="G64" s="53">
        <f t="shared" si="7"/>
        <v>10</v>
      </c>
      <c r="H64" s="54">
        <f t="shared" si="8"/>
        <v>0</v>
      </c>
    </row>
    <row r="65" spans="2:8" outlineLevel="1" x14ac:dyDescent="0.3">
      <c r="B65" s="31"/>
      <c r="C65" s="63" t="s">
        <v>328</v>
      </c>
      <c r="D65" s="62" t="s">
        <v>33</v>
      </c>
      <c r="E65" s="53">
        <v>10</v>
      </c>
      <c r="F65" s="53"/>
      <c r="G65" s="53">
        <f t="shared" si="7"/>
        <v>10</v>
      </c>
      <c r="H65" s="54">
        <f t="shared" si="8"/>
        <v>0</v>
      </c>
    </row>
    <row r="66" spans="2:8" outlineLevel="1" x14ac:dyDescent="0.3">
      <c r="B66" s="31"/>
      <c r="C66" s="63" t="s">
        <v>329</v>
      </c>
      <c r="D66" s="62" t="s">
        <v>33</v>
      </c>
      <c r="E66" s="53">
        <v>7</v>
      </c>
      <c r="F66" s="53"/>
      <c r="G66" s="53">
        <f t="shared" si="7"/>
        <v>7</v>
      </c>
      <c r="H66" s="54">
        <f t="shared" si="8"/>
        <v>0</v>
      </c>
    </row>
    <row r="67" spans="2:8" outlineLevel="1" x14ac:dyDescent="0.3">
      <c r="B67" s="31"/>
      <c r="C67" s="63" t="s">
        <v>330</v>
      </c>
      <c r="D67" s="62" t="s">
        <v>33</v>
      </c>
      <c r="E67" s="53">
        <v>10</v>
      </c>
      <c r="F67" s="53"/>
      <c r="G67" s="53">
        <f t="shared" si="7"/>
        <v>10</v>
      </c>
      <c r="H67" s="54">
        <f t="shared" si="8"/>
        <v>0</v>
      </c>
    </row>
    <row r="68" spans="2:8" outlineLevel="1" x14ac:dyDescent="0.3">
      <c r="B68" s="31"/>
      <c r="C68" s="63" t="s">
        <v>332</v>
      </c>
      <c r="D68" s="62" t="s">
        <v>264</v>
      </c>
      <c r="E68" s="53">
        <v>9</v>
      </c>
      <c r="F68" s="53"/>
      <c r="G68" s="53">
        <f t="shared" si="7"/>
        <v>9</v>
      </c>
      <c r="H68" s="54">
        <f t="shared" si="8"/>
        <v>0</v>
      </c>
    </row>
    <row r="69" spans="2:8" outlineLevel="1" x14ac:dyDescent="0.3">
      <c r="B69" s="55"/>
      <c r="C69" s="56" t="s">
        <v>331</v>
      </c>
      <c r="D69" s="57" t="s">
        <v>264</v>
      </c>
      <c r="E69" s="57">
        <v>14</v>
      </c>
      <c r="F69" s="57"/>
      <c r="G69" s="57">
        <f t="shared" si="7"/>
        <v>14</v>
      </c>
      <c r="H69" s="58">
        <f t="shared" si="8"/>
        <v>0</v>
      </c>
    </row>
    <row r="70" spans="2:8" x14ac:dyDescent="0.3">
      <c r="B70" s="64"/>
      <c r="C70" s="65" t="s">
        <v>340</v>
      </c>
      <c r="D70" s="66" t="s">
        <v>33</v>
      </c>
      <c r="E70" s="67"/>
      <c r="F70" s="67"/>
      <c r="G70" s="67">
        <f t="shared" si="7"/>
        <v>0</v>
      </c>
      <c r="H70" s="68" t="str">
        <f t="shared" si="8"/>
        <v/>
      </c>
    </row>
    <row r="71" spans="2:8" x14ac:dyDescent="0.3">
      <c r="B71" s="31"/>
      <c r="D71" s="37" t="s">
        <v>31</v>
      </c>
      <c r="E71" s="60"/>
      <c r="F71" s="60"/>
      <c r="G71" s="60">
        <f t="shared" si="7"/>
        <v>0</v>
      </c>
      <c r="H71" s="61" t="str">
        <f t="shared" si="8"/>
        <v/>
      </c>
    </row>
    <row r="72" spans="2:8" x14ac:dyDescent="0.3">
      <c r="B72" s="31"/>
      <c r="D72" s="37" t="s">
        <v>42</v>
      </c>
      <c r="E72" s="60"/>
      <c r="F72" s="60"/>
      <c r="G72" s="60">
        <f t="shared" ref="G72:G76" si="9">E72-F72</f>
        <v>0</v>
      </c>
      <c r="H72" s="61" t="str">
        <f t="shared" ref="H72:H76" si="10">IFERROR(F72/E72,"")</f>
        <v/>
      </c>
    </row>
    <row r="73" spans="2:8" x14ac:dyDescent="0.3">
      <c r="B73" s="31"/>
      <c r="D73" s="37" t="s">
        <v>41</v>
      </c>
      <c r="E73" s="60"/>
      <c r="F73" s="60"/>
      <c r="G73" s="60">
        <f t="shared" si="9"/>
        <v>0</v>
      </c>
      <c r="H73" s="61" t="str">
        <f t="shared" si="10"/>
        <v/>
      </c>
    </row>
    <row r="74" spans="2:8" x14ac:dyDescent="0.3">
      <c r="B74" s="55"/>
      <c r="C74" s="69"/>
      <c r="D74" s="70" t="s">
        <v>43</v>
      </c>
      <c r="E74" s="71"/>
      <c r="F74" s="71"/>
      <c r="G74" s="71">
        <f t="shared" si="9"/>
        <v>0</v>
      </c>
      <c r="H74" s="72" t="str">
        <f t="shared" si="10"/>
        <v/>
      </c>
    </row>
    <row r="75" spans="2:8" x14ac:dyDescent="0.3">
      <c r="B75" s="31">
        <v>41449</v>
      </c>
      <c r="C75" s="1" t="s">
        <v>337</v>
      </c>
      <c r="D75" s="37" t="s">
        <v>264</v>
      </c>
      <c r="E75" s="60">
        <v>25</v>
      </c>
      <c r="F75" s="60"/>
      <c r="G75" s="60">
        <f t="shared" si="9"/>
        <v>25</v>
      </c>
      <c r="H75" s="61">
        <f t="shared" si="10"/>
        <v>0</v>
      </c>
    </row>
    <row r="76" spans="2:8" x14ac:dyDescent="0.3">
      <c r="B76" s="55">
        <v>41450</v>
      </c>
      <c r="C76" s="69" t="s">
        <v>338</v>
      </c>
      <c r="D76" s="73" t="s">
        <v>264</v>
      </c>
      <c r="E76" s="71">
        <v>25</v>
      </c>
      <c r="F76" s="71"/>
      <c r="G76" s="71">
        <f t="shared" si="9"/>
        <v>25</v>
      </c>
      <c r="H76" s="72">
        <f t="shared" si="10"/>
        <v>0</v>
      </c>
    </row>
    <row r="77" spans="2:8" x14ac:dyDescent="0.3">
      <c r="B77" s="31"/>
      <c r="C77" s="1" t="s">
        <v>341</v>
      </c>
      <c r="D77" s="37" t="s">
        <v>33</v>
      </c>
      <c r="E77" s="74"/>
      <c r="F77" s="74"/>
      <c r="G77" s="74">
        <f t="shared" ref="G77:G81" si="11">E77-F77</f>
        <v>0</v>
      </c>
      <c r="H77" s="75" t="str">
        <f t="shared" ref="H77:H81" si="12">IFERROR(F77/E77,"")</f>
        <v/>
      </c>
    </row>
    <row r="78" spans="2:8" x14ac:dyDescent="0.3">
      <c r="B78" s="31"/>
      <c r="D78" s="37" t="s">
        <v>31</v>
      </c>
      <c r="E78" s="74">
        <v>15</v>
      </c>
      <c r="F78" s="74"/>
      <c r="G78" s="74">
        <f t="shared" si="11"/>
        <v>15</v>
      </c>
      <c r="H78" s="75">
        <f t="shared" si="12"/>
        <v>0</v>
      </c>
    </row>
    <row r="79" spans="2:8" x14ac:dyDescent="0.3">
      <c r="B79" s="31"/>
      <c r="D79" s="37" t="s">
        <v>42</v>
      </c>
      <c r="E79" s="74"/>
      <c r="F79" s="74"/>
      <c r="G79" s="74">
        <f t="shared" si="11"/>
        <v>0</v>
      </c>
      <c r="H79" s="75" t="str">
        <f t="shared" si="12"/>
        <v/>
      </c>
    </row>
    <row r="80" spans="2:8" x14ac:dyDescent="0.3">
      <c r="B80" s="31"/>
      <c r="D80" s="37" t="s">
        <v>41</v>
      </c>
      <c r="E80" s="74"/>
      <c r="F80" s="74"/>
      <c r="G80" s="74">
        <f t="shared" si="11"/>
        <v>0</v>
      </c>
      <c r="H80" s="75" t="str">
        <f t="shared" si="12"/>
        <v/>
      </c>
    </row>
    <row r="81" spans="2:8" x14ac:dyDescent="0.3">
      <c r="B81" s="31"/>
      <c r="D81" s="76" t="s">
        <v>43</v>
      </c>
      <c r="E81" s="74">
        <v>15</v>
      </c>
      <c r="F81" s="74"/>
      <c r="G81" s="74">
        <f t="shared" si="11"/>
        <v>15</v>
      </c>
      <c r="H81" s="75">
        <f t="shared" si="12"/>
        <v>0</v>
      </c>
    </row>
    <row r="82" spans="2:8" x14ac:dyDescent="0.3">
      <c r="B82" s="31"/>
    </row>
    <row r="83" spans="2:8" x14ac:dyDescent="0.3">
      <c r="B83" s="31"/>
    </row>
    <row r="84" spans="2:8" x14ac:dyDescent="0.3">
      <c r="B84" s="31"/>
    </row>
    <row r="85" spans="2:8" x14ac:dyDescent="0.3">
      <c r="B85" s="31"/>
    </row>
    <row r="86" spans="2:8" x14ac:dyDescent="0.3">
      <c r="B86" s="31"/>
    </row>
    <row r="87" spans="2:8" x14ac:dyDescent="0.3">
      <c r="B87" s="31"/>
    </row>
    <row r="88" spans="2:8" x14ac:dyDescent="0.3">
      <c r="B88" s="31"/>
    </row>
    <row r="89" spans="2:8" x14ac:dyDescent="0.3">
      <c r="B89" s="31"/>
    </row>
    <row r="90" spans="2:8" x14ac:dyDescent="0.3">
      <c r="B90" s="31"/>
    </row>
    <row r="91" spans="2:8" x14ac:dyDescent="0.3">
      <c r="B91" s="31"/>
    </row>
    <row r="92" spans="2:8" x14ac:dyDescent="0.3">
      <c r="B92" s="31"/>
    </row>
    <row r="93" spans="2:8" x14ac:dyDescent="0.3">
      <c r="B93" s="31"/>
    </row>
    <row r="94" spans="2:8" x14ac:dyDescent="0.3">
      <c r="B94" s="31"/>
    </row>
    <row r="95" spans="2:8" x14ac:dyDescent="0.3">
      <c r="B95" s="31"/>
    </row>
    <row r="96" spans="2:8" x14ac:dyDescent="0.3">
      <c r="B96" s="31"/>
    </row>
    <row r="97" spans="2:2" x14ac:dyDescent="0.3">
      <c r="B97" s="31"/>
    </row>
    <row r="98" spans="2:2" x14ac:dyDescent="0.3">
      <c r="B98" s="31"/>
    </row>
    <row r="99" spans="2:2" x14ac:dyDescent="0.3">
      <c r="B99" s="31"/>
    </row>
    <row r="100" spans="2:2" x14ac:dyDescent="0.3">
      <c r="B100" s="31"/>
    </row>
    <row r="101" spans="2:2" x14ac:dyDescent="0.3">
      <c r="B101" s="31"/>
    </row>
    <row r="102" spans="2:2" x14ac:dyDescent="0.3">
      <c r="B102" s="31"/>
    </row>
    <row r="103" spans="2:2" x14ac:dyDescent="0.3">
      <c r="B103" s="31"/>
    </row>
    <row r="104" spans="2:2" x14ac:dyDescent="0.3">
      <c r="B104" s="31"/>
    </row>
    <row r="105" spans="2:2" x14ac:dyDescent="0.3">
      <c r="B105" s="31"/>
    </row>
    <row r="106" spans="2:2" x14ac:dyDescent="0.3">
      <c r="B106" s="31"/>
    </row>
    <row r="107" spans="2:2" x14ac:dyDescent="0.3">
      <c r="B107" s="31"/>
    </row>
    <row r="108" spans="2:2" x14ac:dyDescent="0.3">
      <c r="B108" s="31"/>
    </row>
    <row r="109" spans="2:2" x14ac:dyDescent="0.3">
      <c r="B109" s="31"/>
    </row>
    <row r="110" spans="2:2" x14ac:dyDescent="0.3">
      <c r="B110" s="31"/>
    </row>
    <row r="111" spans="2:2" x14ac:dyDescent="0.3">
      <c r="B111" s="31"/>
    </row>
    <row r="112" spans="2:2" x14ac:dyDescent="0.3">
      <c r="B112" s="31"/>
    </row>
    <row r="113" spans="2:2" x14ac:dyDescent="0.3">
      <c r="B113" s="31"/>
    </row>
    <row r="114" spans="2:2" x14ac:dyDescent="0.3">
      <c r="B114" s="31"/>
    </row>
    <row r="115" spans="2:2" x14ac:dyDescent="0.3">
      <c r="B115" s="31"/>
    </row>
    <row r="116" spans="2:2" x14ac:dyDescent="0.3">
      <c r="B116" s="31"/>
    </row>
    <row r="117" spans="2:2" x14ac:dyDescent="0.3">
      <c r="B117" s="31"/>
    </row>
    <row r="118" spans="2:2" x14ac:dyDescent="0.3">
      <c r="B118" s="31"/>
    </row>
    <row r="119" spans="2:2" x14ac:dyDescent="0.3">
      <c r="B119" s="31"/>
    </row>
    <row r="120" spans="2:2" x14ac:dyDescent="0.3">
      <c r="B120" s="31"/>
    </row>
    <row r="121" spans="2:2" x14ac:dyDescent="0.3">
      <c r="B121" s="31"/>
    </row>
    <row r="122" spans="2:2" x14ac:dyDescent="0.3">
      <c r="B122" s="31"/>
    </row>
    <row r="123" spans="2:2" x14ac:dyDescent="0.3">
      <c r="B123" s="31"/>
    </row>
    <row r="124" spans="2:2" x14ac:dyDescent="0.3">
      <c r="B124" s="31"/>
    </row>
    <row r="125" spans="2:2" x14ac:dyDescent="0.3">
      <c r="B125" s="31"/>
    </row>
    <row r="126" spans="2:2" x14ac:dyDescent="0.3">
      <c r="B126" s="31"/>
    </row>
    <row r="127" spans="2:2" x14ac:dyDescent="0.3">
      <c r="B127" s="31"/>
    </row>
    <row r="128" spans="2:2" x14ac:dyDescent="0.3">
      <c r="B128" s="31"/>
    </row>
    <row r="129" spans="2:2" x14ac:dyDescent="0.3">
      <c r="B129" s="31"/>
    </row>
    <row r="130" spans="2:2" x14ac:dyDescent="0.3">
      <c r="B130" s="31"/>
    </row>
    <row r="131" spans="2:2" x14ac:dyDescent="0.3">
      <c r="B131" s="31"/>
    </row>
    <row r="132" spans="2:2" x14ac:dyDescent="0.3">
      <c r="B132" s="31"/>
    </row>
    <row r="133" spans="2:2" x14ac:dyDescent="0.3">
      <c r="B133" s="31"/>
    </row>
    <row r="134" spans="2:2" x14ac:dyDescent="0.3">
      <c r="B134" s="31"/>
    </row>
    <row r="135" spans="2:2" x14ac:dyDescent="0.3">
      <c r="B135" s="31"/>
    </row>
    <row r="136" spans="2:2" x14ac:dyDescent="0.3">
      <c r="B136" s="31"/>
    </row>
    <row r="137" spans="2:2" x14ac:dyDescent="0.3">
      <c r="B137" s="31"/>
    </row>
    <row r="138" spans="2:2" x14ac:dyDescent="0.3">
      <c r="B138" s="31"/>
    </row>
    <row r="139" spans="2:2" x14ac:dyDescent="0.3">
      <c r="B139" s="31"/>
    </row>
    <row r="140" spans="2:2" x14ac:dyDescent="0.3">
      <c r="B140" s="31"/>
    </row>
    <row r="141" spans="2:2" x14ac:dyDescent="0.3">
      <c r="B141" s="31"/>
    </row>
    <row r="142" spans="2:2" x14ac:dyDescent="0.3">
      <c r="B142" s="31"/>
    </row>
    <row r="143" spans="2:2" x14ac:dyDescent="0.3">
      <c r="B143" s="31"/>
    </row>
    <row r="144" spans="2:2" x14ac:dyDescent="0.3">
      <c r="B144" s="31"/>
    </row>
    <row r="145" spans="2:2" x14ac:dyDescent="0.3">
      <c r="B145" s="31"/>
    </row>
    <row r="146" spans="2:2" x14ac:dyDescent="0.3">
      <c r="B146" s="31"/>
    </row>
    <row r="147" spans="2:2" x14ac:dyDescent="0.3">
      <c r="B147" s="31"/>
    </row>
    <row r="148" spans="2:2" x14ac:dyDescent="0.3">
      <c r="B148" s="31"/>
    </row>
    <row r="149" spans="2:2" x14ac:dyDescent="0.3">
      <c r="B149" s="31"/>
    </row>
    <row r="150" spans="2:2" x14ac:dyDescent="0.3">
      <c r="B150" s="31"/>
    </row>
    <row r="151" spans="2:2" x14ac:dyDescent="0.3">
      <c r="B151" s="31"/>
    </row>
    <row r="152" spans="2:2" x14ac:dyDescent="0.3">
      <c r="B152" s="31"/>
    </row>
    <row r="153" spans="2:2" x14ac:dyDescent="0.3">
      <c r="B153" s="31"/>
    </row>
    <row r="154" spans="2:2" x14ac:dyDescent="0.3">
      <c r="B154" s="31"/>
    </row>
    <row r="155" spans="2:2" x14ac:dyDescent="0.3">
      <c r="B155" s="31"/>
    </row>
    <row r="156" spans="2:2" x14ac:dyDescent="0.3">
      <c r="B156" s="31"/>
    </row>
    <row r="157" spans="2:2" x14ac:dyDescent="0.3">
      <c r="B157" s="31"/>
    </row>
    <row r="158" spans="2:2" x14ac:dyDescent="0.3">
      <c r="B158" s="31"/>
    </row>
    <row r="159" spans="2:2" x14ac:dyDescent="0.3">
      <c r="B159" s="31"/>
    </row>
    <row r="160" spans="2:2" x14ac:dyDescent="0.3">
      <c r="B160" s="31"/>
    </row>
    <row r="161" spans="2:2" x14ac:dyDescent="0.3">
      <c r="B161" s="31"/>
    </row>
    <row r="162" spans="2:2" x14ac:dyDescent="0.3">
      <c r="B162" s="31"/>
    </row>
    <row r="163" spans="2:2" x14ac:dyDescent="0.3">
      <c r="B163" s="31"/>
    </row>
    <row r="164" spans="2:2" x14ac:dyDescent="0.3">
      <c r="B164" s="31"/>
    </row>
    <row r="165" spans="2:2" x14ac:dyDescent="0.3">
      <c r="B165" s="31"/>
    </row>
    <row r="166" spans="2:2" x14ac:dyDescent="0.3">
      <c r="B166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20"/>
  <sheetViews>
    <sheetView showGridLines="0" zoomScale="80" zoomScaleNormal="80" workbookViewId="0">
      <pane ySplit="4" topLeftCell="A5" activePane="bottomLeft" state="frozen"/>
      <selection pane="bottomLeft" activeCell="B3" sqref="B3"/>
    </sheetView>
  </sheetViews>
  <sheetFormatPr defaultRowHeight="15" x14ac:dyDescent="0.3"/>
  <cols>
    <col min="1" max="1" width="2.7109375" style="1" customWidth="1"/>
    <col min="2" max="2" width="7.42578125" style="1" customWidth="1"/>
    <col min="3" max="3" width="12.5703125" style="1" bestFit="1" customWidth="1"/>
    <col min="4" max="4" width="3.7109375" style="1" customWidth="1"/>
    <col min="5" max="5" width="30.28515625" style="1" bestFit="1" customWidth="1"/>
    <col min="6" max="6" width="5.5703125" style="1" bestFit="1" customWidth="1"/>
    <col min="7" max="7" width="9.42578125" style="1" bestFit="1" customWidth="1"/>
    <col min="8" max="8" width="5.28515625" style="1" customWidth="1"/>
    <col min="9" max="9" width="24.42578125" style="1" bestFit="1" customWidth="1"/>
    <col min="10" max="10" width="34.5703125" style="1" bestFit="1" customWidth="1"/>
    <col min="11" max="11" width="44.140625" style="1" bestFit="1" customWidth="1"/>
    <col min="12" max="12" width="1.7109375" style="1" customWidth="1"/>
    <col min="13" max="16384" width="9.140625" style="1"/>
  </cols>
  <sheetData>
    <row r="1" spans="2:11" x14ac:dyDescent="0.3">
      <c r="E1" s="77" t="s">
        <v>103</v>
      </c>
      <c r="F1" s="27" t="s">
        <v>42</v>
      </c>
      <c r="G1" s="27" t="s">
        <v>30</v>
      </c>
      <c r="I1" s="27" t="s">
        <v>23</v>
      </c>
    </row>
    <row r="2" spans="2:11" x14ac:dyDescent="0.3">
      <c r="F2" s="37">
        <f>COUNTIF(F5:F74,F1)</f>
        <v>2</v>
      </c>
      <c r="G2" s="37">
        <f>COUNTIF(G5:G74,G1)</f>
        <v>42</v>
      </c>
      <c r="I2" s="37">
        <f>COUNTIF(I5:I74,I1)</f>
        <v>2</v>
      </c>
    </row>
    <row r="3" spans="2:11" x14ac:dyDescent="0.3">
      <c r="B3" s="25" t="s">
        <v>79</v>
      </c>
      <c r="C3" s="25"/>
      <c r="D3" s="25"/>
      <c r="E3" s="25"/>
      <c r="F3" s="25"/>
      <c r="G3" s="25"/>
      <c r="H3" s="25"/>
      <c r="I3" s="25"/>
      <c r="J3" s="25"/>
      <c r="K3" s="25"/>
    </row>
    <row r="4" spans="2:11" x14ac:dyDescent="0.3">
      <c r="B4" s="27" t="s">
        <v>2</v>
      </c>
      <c r="C4" s="27" t="s">
        <v>10</v>
      </c>
      <c r="D4" s="27" t="s">
        <v>155</v>
      </c>
      <c r="E4" s="27" t="s">
        <v>156</v>
      </c>
      <c r="F4" s="27" t="s">
        <v>75</v>
      </c>
      <c r="G4" s="27" t="s">
        <v>28</v>
      </c>
      <c r="H4" s="27" t="s">
        <v>15</v>
      </c>
      <c r="I4" s="27" t="s">
        <v>11</v>
      </c>
      <c r="J4" s="27" t="s">
        <v>13</v>
      </c>
      <c r="K4" s="27" t="s">
        <v>14</v>
      </c>
    </row>
    <row r="5" spans="2:11" x14ac:dyDescent="0.3">
      <c r="B5" s="78">
        <v>41423</v>
      </c>
      <c r="C5" s="1" t="s">
        <v>1</v>
      </c>
      <c r="D5" s="37" t="s">
        <v>163</v>
      </c>
      <c r="E5" s="1" t="s">
        <v>189</v>
      </c>
      <c r="F5" s="37" t="s">
        <v>4</v>
      </c>
      <c r="G5" s="37" t="s">
        <v>111</v>
      </c>
      <c r="H5" s="79">
        <v>8.4722222222222213E-2</v>
      </c>
      <c r="I5" s="1" t="s">
        <v>20</v>
      </c>
      <c r="J5" s="1" t="s">
        <v>24</v>
      </c>
      <c r="K5" s="1" t="s">
        <v>55</v>
      </c>
    </row>
    <row r="6" spans="2:11" x14ac:dyDescent="0.3">
      <c r="B6" s="78"/>
      <c r="D6" s="37" t="s">
        <v>164</v>
      </c>
      <c r="E6" s="1" t="s">
        <v>190</v>
      </c>
      <c r="F6" s="37" t="s">
        <v>4</v>
      </c>
      <c r="G6" s="37" t="s">
        <v>111</v>
      </c>
      <c r="H6" s="79">
        <v>0.1111111111111111</v>
      </c>
      <c r="I6" s="1" t="s">
        <v>21</v>
      </c>
      <c r="J6" s="1" t="s">
        <v>24</v>
      </c>
      <c r="K6" s="1" t="s">
        <v>56</v>
      </c>
    </row>
    <row r="7" spans="2:11" x14ac:dyDescent="0.3">
      <c r="B7" s="78"/>
      <c r="D7" s="37" t="s">
        <v>165</v>
      </c>
      <c r="E7" s="1" t="s">
        <v>191</v>
      </c>
      <c r="F7" s="37" t="s">
        <v>4</v>
      </c>
      <c r="G7" s="37" t="s">
        <v>111</v>
      </c>
      <c r="H7" s="79">
        <v>0.13749999999999998</v>
      </c>
      <c r="I7" s="1" t="s">
        <v>22</v>
      </c>
      <c r="J7" s="1" t="s">
        <v>24</v>
      </c>
      <c r="K7" s="1" t="s">
        <v>27</v>
      </c>
    </row>
    <row r="8" spans="2:11" x14ac:dyDescent="0.3">
      <c r="B8" s="78"/>
      <c r="D8" s="37" t="s">
        <v>166</v>
      </c>
      <c r="E8" s="1" t="s">
        <v>192</v>
      </c>
      <c r="F8" s="37" t="s">
        <v>4</v>
      </c>
      <c r="G8" s="37" t="s">
        <v>124</v>
      </c>
      <c r="H8" s="79">
        <v>4.8611111111111112E-3</v>
      </c>
      <c r="I8" s="1" t="s">
        <v>23</v>
      </c>
      <c r="J8" s="1" t="s">
        <v>25</v>
      </c>
      <c r="K8" s="1" t="s">
        <v>26</v>
      </c>
    </row>
    <row r="9" spans="2:11" x14ac:dyDescent="0.3">
      <c r="B9" s="78"/>
      <c r="D9" s="80" t="s">
        <v>167</v>
      </c>
      <c r="E9" s="81" t="s">
        <v>193</v>
      </c>
      <c r="F9" s="80" t="s">
        <v>31</v>
      </c>
      <c r="G9" s="80" t="s">
        <v>30</v>
      </c>
      <c r="H9" s="82">
        <v>7.9861111111111105E-2</v>
      </c>
      <c r="I9" s="81" t="s">
        <v>29</v>
      </c>
      <c r="J9" s="81" t="s">
        <v>57</v>
      </c>
      <c r="K9" s="81" t="s">
        <v>54</v>
      </c>
    </row>
    <row r="10" spans="2:11" x14ac:dyDescent="0.3">
      <c r="B10" s="78"/>
      <c r="D10" s="80" t="s">
        <v>168</v>
      </c>
      <c r="E10" s="81" t="s">
        <v>194</v>
      </c>
      <c r="F10" s="80" t="s">
        <v>31</v>
      </c>
      <c r="G10" s="80" t="s">
        <v>30</v>
      </c>
      <c r="H10" s="82">
        <v>3.4027777777777775E-2</v>
      </c>
      <c r="I10" s="81" t="s">
        <v>32</v>
      </c>
      <c r="J10" s="81" t="s">
        <v>58</v>
      </c>
      <c r="K10" s="81" t="s">
        <v>59</v>
      </c>
    </row>
    <row r="11" spans="2:11" x14ac:dyDescent="0.3">
      <c r="B11" s="78"/>
      <c r="D11" s="80" t="s">
        <v>169</v>
      </c>
      <c r="E11" s="81" t="s">
        <v>195</v>
      </c>
      <c r="F11" s="80" t="s">
        <v>31</v>
      </c>
      <c r="G11" s="80" t="s">
        <v>30</v>
      </c>
      <c r="H11" s="82">
        <v>7.1527777777777787E-2</v>
      </c>
      <c r="I11" s="81" t="s">
        <v>34</v>
      </c>
      <c r="J11" s="81" t="s">
        <v>60</v>
      </c>
      <c r="K11" s="81" t="s">
        <v>59</v>
      </c>
    </row>
    <row r="12" spans="2:11" x14ac:dyDescent="0.3">
      <c r="B12" s="78"/>
      <c r="D12" s="80" t="s">
        <v>163</v>
      </c>
      <c r="E12" s="81" t="s">
        <v>196</v>
      </c>
      <c r="F12" s="80" t="s">
        <v>33</v>
      </c>
      <c r="G12" s="80" t="s">
        <v>30</v>
      </c>
      <c r="H12" s="82">
        <v>0.15694444444444444</v>
      </c>
      <c r="I12" s="81" t="s">
        <v>35</v>
      </c>
      <c r="J12" s="81" t="s">
        <v>62</v>
      </c>
      <c r="K12" s="81" t="s">
        <v>61</v>
      </c>
    </row>
    <row r="13" spans="2:11" x14ac:dyDescent="0.3">
      <c r="B13" s="78"/>
      <c r="D13" s="80" t="s">
        <v>165</v>
      </c>
      <c r="E13" s="81" t="s">
        <v>197</v>
      </c>
      <c r="F13" s="80" t="s">
        <v>31</v>
      </c>
      <c r="G13" s="80" t="s">
        <v>30</v>
      </c>
      <c r="H13" s="82">
        <v>4.9999999999999996E-2</v>
      </c>
      <c r="I13" s="81" t="s">
        <v>21</v>
      </c>
      <c r="J13" s="81" t="s">
        <v>63</v>
      </c>
      <c r="K13" s="81" t="s">
        <v>64</v>
      </c>
    </row>
    <row r="14" spans="2:11" x14ac:dyDescent="0.3">
      <c r="B14" s="78"/>
      <c r="D14" s="80" t="s">
        <v>157</v>
      </c>
      <c r="E14" s="81" t="s">
        <v>198</v>
      </c>
      <c r="F14" s="80" t="s">
        <v>31</v>
      </c>
      <c r="G14" s="80" t="s">
        <v>30</v>
      </c>
      <c r="H14" s="82">
        <v>9.5833333333333326E-2</v>
      </c>
      <c r="I14" s="81" t="s">
        <v>36</v>
      </c>
      <c r="J14" s="81" t="s">
        <v>65</v>
      </c>
      <c r="K14" s="81" t="s">
        <v>59</v>
      </c>
    </row>
    <row r="15" spans="2:11" x14ac:dyDescent="0.3">
      <c r="B15" s="78"/>
      <c r="D15" s="80" t="s">
        <v>170</v>
      </c>
      <c r="E15" s="81" t="s">
        <v>199</v>
      </c>
      <c r="F15" s="80" t="s">
        <v>33</v>
      </c>
      <c r="G15" s="80" t="s">
        <v>30</v>
      </c>
      <c r="H15" s="82">
        <v>8.1944444444444445E-2</v>
      </c>
      <c r="I15" s="81" t="s">
        <v>23</v>
      </c>
      <c r="J15" s="81" t="s">
        <v>105</v>
      </c>
      <c r="K15" s="81" t="s">
        <v>66</v>
      </c>
    </row>
    <row r="16" spans="2:11" x14ac:dyDescent="0.3">
      <c r="B16" s="78"/>
      <c r="D16" s="80" t="s">
        <v>171</v>
      </c>
      <c r="E16" s="81" t="s">
        <v>200</v>
      </c>
      <c r="F16" s="80" t="s">
        <v>31</v>
      </c>
      <c r="G16" s="80" t="s">
        <v>30</v>
      </c>
      <c r="H16" s="82">
        <v>4.8611111111111112E-2</v>
      </c>
      <c r="I16" s="81" t="s">
        <v>37</v>
      </c>
      <c r="J16" s="81" t="s">
        <v>68</v>
      </c>
      <c r="K16" s="81" t="s">
        <v>67</v>
      </c>
    </row>
    <row r="17" spans="2:11" x14ac:dyDescent="0.3">
      <c r="B17" s="78"/>
      <c r="D17" s="80" t="s">
        <v>172</v>
      </c>
      <c r="E17" s="81" t="s">
        <v>201</v>
      </c>
      <c r="F17" s="80" t="s">
        <v>33</v>
      </c>
      <c r="G17" s="80" t="s">
        <v>30</v>
      </c>
      <c r="H17" s="82">
        <v>6.9444444444444434E-2</v>
      </c>
      <c r="I17" s="81" t="s">
        <v>20</v>
      </c>
      <c r="J17" s="81" t="s">
        <v>102</v>
      </c>
      <c r="K17" s="81" t="s">
        <v>69</v>
      </c>
    </row>
    <row r="18" spans="2:11" x14ac:dyDescent="0.3">
      <c r="B18" s="78"/>
      <c r="D18" s="80" t="s">
        <v>161</v>
      </c>
      <c r="E18" s="81" t="s">
        <v>202</v>
      </c>
      <c r="F18" s="80" t="s">
        <v>33</v>
      </c>
      <c r="G18" s="80" t="s">
        <v>30</v>
      </c>
      <c r="H18" s="82">
        <v>6.7361111111111108E-2</v>
      </c>
      <c r="I18" s="81" t="s">
        <v>38</v>
      </c>
      <c r="J18" s="81" t="s">
        <v>70</v>
      </c>
      <c r="K18" s="81" t="s">
        <v>71</v>
      </c>
    </row>
    <row r="19" spans="2:11" x14ac:dyDescent="0.3">
      <c r="B19" s="78"/>
      <c r="D19" s="80" t="s">
        <v>162</v>
      </c>
      <c r="E19" s="81" t="s">
        <v>203</v>
      </c>
      <c r="F19" s="80" t="s">
        <v>33</v>
      </c>
      <c r="G19" s="80" t="s">
        <v>30</v>
      </c>
      <c r="H19" s="82">
        <v>9.1666666666666674E-2</v>
      </c>
      <c r="I19" s="81" t="s">
        <v>29</v>
      </c>
      <c r="J19" s="81" t="s">
        <v>72</v>
      </c>
      <c r="K19" s="81" t="s">
        <v>73</v>
      </c>
    </row>
    <row r="20" spans="2:11" x14ac:dyDescent="0.3">
      <c r="B20" s="78"/>
      <c r="D20" s="80" t="s">
        <v>173</v>
      </c>
      <c r="E20" s="81" t="s">
        <v>204</v>
      </c>
      <c r="F20" s="80" t="s">
        <v>33</v>
      </c>
      <c r="G20" s="80" t="s">
        <v>30</v>
      </c>
      <c r="H20" s="82">
        <v>7.9861111111111105E-2</v>
      </c>
      <c r="I20" s="81" t="s">
        <v>39</v>
      </c>
      <c r="J20" s="81" t="s">
        <v>102</v>
      </c>
      <c r="K20" s="81" t="s">
        <v>76</v>
      </c>
    </row>
    <row r="21" spans="2:11" x14ac:dyDescent="0.3">
      <c r="B21" s="78"/>
      <c r="D21" s="80" t="s">
        <v>159</v>
      </c>
      <c r="E21" s="81" t="s">
        <v>205</v>
      </c>
      <c r="F21" s="80" t="s">
        <v>31</v>
      </c>
      <c r="G21" s="80" t="s">
        <v>30</v>
      </c>
      <c r="H21" s="82">
        <v>5.4166666666666669E-2</v>
      </c>
      <c r="I21" s="81" t="s">
        <v>40</v>
      </c>
      <c r="J21" s="81" t="s">
        <v>74</v>
      </c>
      <c r="K21" s="81" t="s">
        <v>59</v>
      </c>
    </row>
    <row r="22" spans="2:11" x14ac:dyDescent="0.3">
      <c r="B22" s="78"/>
      <c r="D22" s="80" t="s">
        <v>174</v>
      </c>
      <c r="E22" s="81" t="s">
        <v>206</v>
      </c>
      <c r="F22" s="80" t="s">
        <v>31</v>
      </c>
      <c r="G22" s="80" t="s">
        <v>30</v>
      </c>
      <c r="H22" s="83">
        <v>4.9305555555555554E-2</v>
      </c>
      <c r="I22" s="81" t="s">
        <v>37</v>
      </c>
      <c r="J22" s="81" t="s">
        <v>77</v>
      </c>
      <c r="K22" s="81" t="s">
        <v>78</v>
      </c>
    </row>
    <row r="23" spans="2:11" x14ac:dyDescent="0.3">
      <c r="B23" s="78"/>
      <c r="D23" s="37" t="s">
        <v>175</v>
      </c>
      <c r="E23" s="1" t="s">
        <v>207</v>
      </c>
      <c r="F23" s="37" t="s">
        <v>41</v>
      </c>
      <c r="G23" s="37" t="s">
        <v>30</v>
      </c>
      <c r="H23" s="84">
        <v>6.25E-2</v>
      </c>
      <c r="I23" s="1" t="s">
        <v>45</v>
      </c>
      <c r="J23" s="85" t="s">
        <v>83</v>
      </c>
      <c r="K23" s="85" t="s">
        <v>82</v>
      </c>
    </row>
    <row r="24" spans="2:11" x14ac:dyDescent="0.3">
      <c r="B24" s="78"/>
      <c r="D24" s="37" t="s">
        <v>176</v>
      </c>
      <c r="E24" s="1" t="s">
        <v>208</v>
      </c>
      <c r="F24" s="37" t="s">
        <v>41</v>
      </c>
      <c r="G24" s="37" t="s">
        <v>44</v>
      </c>
      <c r="H24" s="84">
        <v>6.9444444444444434E-2</v>
      </c>
      <c r="I24" s="1" t="s">
        <v>46</v>
      </c>
      <c r="J24" s="85" t="s">
        <v>275</v>
      </c>
      <c r="K24" s="85" t="s">
        <v>84</v>
      </c>
    </row>
    <row r="25" spans="2:11" x14ac:dyDescent="0.3">
      <c r="B25" s="78"/>
      <c r="D25" s="37" t="s">
        <v>177</v>
      </c>
      <c r="E25" s="1" t="s">
        <v>209</v>
      </c>
      <c r="F25" s="37" t="s">
        <v>42</v>
      </c>
      <c r="G25" s="37" t="s">
        <v>44</v>
      </c>
      <c r="H25" s="84">
        <v>2.013888888888889E-2</v>
      </c>
      <c r="I25" s="1" t="s">
        <v>47</v>
      </c>
      <c r="J25" s="85" t="s">
        <v>85</v>
      </c>
      <c r="K25" s="85" t="s">
        <v>276</v>
      </c>
    </row>
    <row r="26" spans="2:11" x14ac:dyDescent="0.3">
      <c r="B26" s="78"/>
      <c r="D26" s="37" t="s">
        <v>157</v>
      </c>
      <c r="E26" s="1" t="s">
        <v>210</v>
      </c>
      <c r="F26" s="37" t="s">
        <v>43</v>
      </c>
      <c r="G26" s="37" t="s">
        <v>30</v>
      </c>
      <c r="H26" s="84">
        <v>5.8333333333333327E-2</v>
      </c>
      <c r="I26" s="1" t="s">
        <v>48</v>
      </c>
      <c r="J26" s="85" t="s">
        <v>87</v>
      </c>
      <c r="K26" s="85" t="s">
        <v>106</v>
      </c>
    </row>
    <row r="27" spans="2:11" x14ac:dyDescent="0.3">
      <c r="B27" s="78"/>
      <c r="D27" s="37" t="s">
        <v>158</v>
      </c>
      <c r="E27" s="1" t="s">
        <v>211</v>
      </c>
      <c r="F27" s="37" t="s">
        <v>43</v>
      </c>
      <c r="G27" s="37" t="s">
        <v>30</v>
      </c>
      <c r="H27" s="84">
        <v>5.9722222222222225E-2</v>
      </c>
      <c r="I27" s="1" t="s">
        <v>49</v>
      </c>
      <c r="J27" s="85" t="s">
        <v>88</v>
      </c>
      <c r="K27" s="85" t="s">
        <v>89</v>
      </c>
    </row>
    <row r="28" spans="2:11" x14ac:dyDescent="0.3">
      <c r="B28" s="78"/>
      <c r="D28" s="37" t="s">
        <v>178</v>
      </c>
      <c r="E28" s="1" t="s">
        <v>212</v>
      </c>
      <c r="F28" s="37" t="s">
        <v>41</v>
      </c>
      <c r="G28" s="37" t="s">
        <v>30</v>
      </c>
      <c r="H28" s="84">
        <v>7.0833333333333331E-2</v>
      </c>
      <c r="I28" s="1" t="s">
        <v>50</v>
      </c>
      <c r="J28" s="85" t="s">
        <v>90</v>
      </c>
      <c r="K28" s="85" t="s">
        <v>106</v>
      </c>
    </row>
    <row r="29" spans="2:11" x14ac:dyDescent="0.3">
      <c r="B29" s="78"/>
      <c r="D29" s="37" t="s">
        <v>179</v>
      </c>
      <c r="E29" s="1" t="s">
        <v>213</v>
      </c>
      <c r="F29" s="37" t="s">
        <v>43</v>
      </c>
      <c r="G29" s="37" t="s">
        <v>30</v>
      </c>
      <c r="H29" s="84">
        <v>4.8611111111111112E-2</v>
      </c>
      <c r="I29" s="1" t="s">
        <v>51</v>
      </c>
      <c r="J29" s="85" t="s">
        <v>91</v>
      </c>
      <c r="K29" s="85" t="s">
        <v>92</v>
      </c>
    </row>
    <row r="30" spans="2:11" x14ac:dyDescent="0.3">
      <c r="B30" s="78"/>
      <c r="D30" s="37" t="s">
        <v>160</v>
      </c>
      <c r="E30" s="1" t="s">
        <v>214</v>
      </c>
      <c r="F30" s="37" t="s">
        <v>41</v>
      </c>
      <c r="G30" s="37" t="s">
        <v>30</v>
      </c>
      <c r="H30" s="84">
        <v>0.10972222222222222</v>
      </c>
      <c r="I30" s="1" t="s">
        <v>52</v>
      </c>
      <c r="J30" s="85" t="s">
        <v>93</v>
      </c>
      <c r="K30" s="85" t="s">
        <v>94</v>
      </c>
    </row>
    <row r="31" spans="2:11" x14ac:dyDescent="0.3">
      <c r="B31" s="86"/>
      <c r="C31" s="6"/>
      <c r="D31" s="39" t="s">
        <v>180</v>
      </c>
      <c r="E31" s="6" t="s">
        <v>215</v>
      </c>
      <c r="F31" s="39" t="s">
        <v>43</v>
      </c>
      <c r="G31" s="39" t="s">
        <v>30</v>
      </c>
      <c r="H31" s="87">
        <v>4.2361111111111106E-2</v>
      </c>
      <c r="I31" s="6" t="s">
        <v>53</v>
      </c>
      <c r="J31" s="12" t="s">
        <v>95</v>
      </c>
      <c r="K31" s="12" t="s">
        <v>96</v>
      </c>
    </row>
    <row r="32" spans="2:11" x14ac:dyDescent="0.3">
      <c r="B32" s="86"/>
      <c r="C32" s="8" t="s">
        <v>109</v>
      </c>
      <c r="D32" s="88" t="s">
        <v>181</v>
      </c>
      <c r="E32" s="89" t="s">
        <v>216</v>
      </c>
      <c r="F32" s="88"/>
      <c r="G32" s="88"/>
      <c r="H32" s="83"/>
      <c r="I32" s="89"/>
      <c r="J32" s="89"/>
      <c r="K32" s="89"/>
    </row>
    <row r="33" spans="2:11" x14ac:dyDescent="0.3">
      <c r="B33" s="90"/>
      <c r="C33" s="91"/>
      <c r="D33" s="92" t="s">
        <v>182</v>
      </c>
      <c r="E33" s="93" t="s">
        <v>217</v>
      </c>
      <c r="F33" s="92"/>
      <c r="G33" s="92"/>
      <c r="H33" s="94"/>
      <c r="I33" s="93"/>
      <c r="J33" s="93"/>
      <c r="K33" s="93"/>
    </row>
    <row r="34" spans="2:11" x14ac:dyDescent="0.3">
      <c r="B34" s="78">
        <v>41431</v>
      </c>
      <c r="C34" s="1" t="s">
        <v>97</v>
      </c>
      <c r="D34" s="37" t="s">
        <v>167</v>
      </c>
      <c r="E34" s="12" t="s">
        <v>218</v>
      </c>
      <c r="F34" s="76" t="s">
        <v>4</v>
      </c>
      <c r="G34" s="95" t="s">
        <v>110</v>
      </c>
      <c r="H34" s="96">
        <v>0.16319444444444445</v>
      </c>
      <c r="I34" s="97" t="s">
        <v>22</v>
      </c>
      <c r="J34" s="12" t="s">
        <v>125</v>
      </c>
      <c r="K34" s="12" t="s">
        <v>126</v>
      </c>
    </row>
    <row r="35" spans="2:11" x14ac:dyDescent="0.3">
      <c r="B35" s="78"/>
      <c r="D35" s="37" t="s">
        <v>168</v>
      </c>
      <c r="E35" s="97" t="s">
        <v>219</v>
      </c>
      <c r="F35" s="76" t="s">
        <v>4</v>
      </c>
      <c r="G35" s="95" t="s">
        <v>111</v>
      </c>
      <c r="H35" s="96">
        <v>9.375E-2</v>
      </c>
      <c r="I35" s="97" t="s">
        <v>22</v>
      </c>
      <c r="J35" s="12" t="s">
        <v>127</v>
      </c>
      <c r="K35" s="12" t="s">
        <v>128</v>
      </c>
    </row>
    <row r="36" spans="2:11" x14ac:dyDescent="0.3">
      <c r="B36" s="78"/>
      <c r="D36" s="37" t="s">
        <v>169</v>
      </c>
      <c r="E36" s="97" t="s">
        <v>220</v>
      </c>
      <c r="F36" s="76" t="s">
        <v>4</v>
      </c>
      <c r="G36" s="95" t="s">
        <v>110</v>
      </c>
      <c r="H36" s="96">
        <v>0.11666666666666665</v>
      </c>
      <c r="I36" s="97" t="s">
        <v>38</v>
      </c>
      <c r="J36" s="12" t="s">
        <v>129</v>
      </c>
      <c r="K36" s="12" t="s">
        <v>130</v>
      </c>
    </row>
    <row r="37" spans="2:11" x14ac:dyDescent="0.3">
      <c r="B37" s="78"/>
      <c r="D37" s="80" t="s">
        <v>176</v>
      </c>
      <c r="E37" s="81" t="s">
        <v>221</v>
      </c>
      <c r="F37" s="80" t="s">
        <v>31</v>
      </c>
      <c r="G37" s="80" t="s">
        <v>30</v>
      </c>
      <c r="H37" s="98">
        <v>6.3888888888888884E-2</v>
      </c>
      <c r="I37" s="81" t="s">
        <v>112</v>
      </c>
      <c r="J37" s="81" t="s">
        <v>131</v>
      </c>
      <c r="K37" s="81" t="s">
        <v>59</v>
      </c>
    </row>
    <row r="38" spans="2:11" x14ac:dyDescent="0.3">
      <c r="B38" s="78"/>
      <c r="D38" s="80" t="s">
        <v>167</v>
      </c>
      <c r="E38" s="81" t="s">
        <v>222</v>
      </c>
      <c r="F38" s="80" t="s">
        <v>31</v>
      </c>
      <c r="G38" s="80" t="s">
        <v>30</v>
      </c>
      <c r="H38" s="98">
        <v>4.9305555555555554E-2</v>
      </c>
      <c r="I38" s="81" t="s">
        <v>113</v>
      </c>
      <c r="J38" s="81" t="s">
        <v>132</v>
      </c>
      <c r="K38" s="81" t="s">
        <v>64</v>
      </c>
    </row>
    <row r="39" spans="2:11" x14ac:dyDescent="0.3">
      <c r="B39" s="78"/>
      <c r="D39" s="80" t="s">
        <v>177</v>
      </c>
      <c r="E39" s="81" t="s">
        <v>223</v>
      </c>
      <c r="F39" s="80" t="s">
        <v>31</v>
      </c>
      <c r="G39" s="80" t="s">
        <v>30</v>
      </c>
      <c r="H39" s="98">
        <v>0.10277777777777779</v>
      </c>
      <c r="I39" s="81" t="s">
        <v>29</v>
      </c>
      <c r="J39" s="81" t="s">
        <v>134</v>
      </c>
      <c r="K39" s="81" t="s">
        <v>133</v>
      </c>
    </row>
    <row r="40" spans="2:11" x14ac:dyDescent="0.3">
      <c r="B40" s="78"/>
      <c r="D40" s="80" t="s">
        <v>169</v>
      </c>
      <c r="E40" s="81" t="s">
        <v>224</v>
      </c>
      <c r="F40" s="80" t="s">
        <v>33</v>
      </c>
      <c r="G40" s="80" t="s">
        <v>44</v>
      </c>
      <c r="H40" s="98">
        <v>9.7222222222222224E-2</v>
      </c>
      <c r="I40" s="81" t="s">
        <v>114</v>
      </c>
      <c r="J40" s="81" t="s">
        <v>102</v>
      </c>
      <c r="K40" s="81" t="s">
        <v>135</v>
      </c>
    </row>
    <row r="41" spans="2:11" x14ac:dyDescent="0.3">
      <c r="B41" s="78"/>
      <c r="D41" s="80" t="s">
        <v>165</v>
      </c>
      <c r="E41" s="81" t="s">
        <v>225</v>
      </c>
      <c r="F41" s="80" t="s">
        <v>31</v>
      </c>
      <c r="G41" s="80" t="s">
        <v>30</v>
      </c>
      <c r="H41" s="98">
        <v>0.14027777777777778</v>
      </c>
      <c r="I41" s="81" t="s">
        <v>107</v>
      </c>
      <c r="J41" s="81" t="s">
        <v>137</v>
      </c>
      <c r="K41" s="81" t="s">
        <v>136</v>
      </c>
    </row>
    <row r="42" spans="2:11" x14ac:dyDescent="0.3">
      <c r="B42" s="78"/>
      <c r="D42" s="80" t="s">
        <v>166</v>
      </c>
      <c r="E42" s="81" t="s">
        <v>226</v>
      </c>
      <c r="F42" s="80" t="s">
        <v>33</v>
      </c>
      <c r="G42" s="80" t="s">
        <v>30</v>
      </c>
      <c r="H42" s="98">
        <v>0.15208333333333332</v>
      </c>
      <c r="I42" s="81" t="s">
        <v>115</v>
      </c>
      <c r="J42" s="81" t="s">
        <v>102</v>
      </c>
      <c r="K42" s="81" t="s">
        <v>138</v>
      </c>
    </row>
    <row r="43" spans="2:11" x14ac:dyDescent="0.3">
      <c r="B43" s="78"/>
      <c r="D43" s="80" t="s">
        <v>157</v>
      </c>
      <c r="E43" s="81" t="s">
        <v>227</v>
      </c>
      <c r="F43" s="80" t="s">
        <v>33</v>
      </c>
      <c r="G43" s="80" t="s">
        <v>44</v>
      </c>
      <c r="H43" s="98">
        <v>0.13819444444444443</v>
      </c>
      <c r="I43" s="81" t="s">
        <v>107</v>
      </c>
      <c r="J43" s="81" t="s">
        <v>102</v>
      </c>
      <c r="K43" s="81" t="s">
        <v>139</v>
      </c>
    </row>
    <row r="44" spans="2:11" x14ac:dyDescent="0.3">
      <c r="B44" s="78"/>
      <c r="D44" s="80" t="s">
        <v>183</v>
      </c>
      <c r="E44" s="81" t="s">
        <v>228</v>
      </c>
      <c r="F44" s="80" t="s">
        <v>31</v>
      </c>
      <c r="G44" s="80" t="s">
        <v>30</v>
      </c>
      <c r="H44" s="98">
        <v>8.1250000000000003E-2</v>
      </c>
      <c r="I44" s="81" t="s">
        <v>104</v>
      </c>
      <c r="J44" s="81" t="s">
        <v>141</v>
      </c>
      <c r="K44" s="81" t="s">
        <v>140</v>
      </c>
    </row>
    <row r="45" spans="2:11" x14ac:dyDescent="0.3">
      <c r="B45" s="78"/>
      <c r="D45" s="80" t="s">
        <v>184</v>
      </c>
      <c r="E45" s="81" t="s">
        <v>229</v>
      </c>
      <c r="F45" s="80" t="s">
        <v>33</v>
      </c>
      <c r="G45" s="80" t="s">
        <v>30</v>
      </c>
      <c r="H45" s="98">
        <v>0.1076388888888889</v>
      </c>
      <c r="I45" s="81" t="s">
        <v>37</v>
      </c>
      <c r="J45" s="81" t="s">
        <v>102</v>
      </c>
      <c r="K45" s="81" t="s">
        <v>143</v>
      </c>
    </row>
    <row r="46" spans="2:11" x14ac:dyDescent="0.3">
      <c r="B46" s="78"/>
      <c r="D46" s="80" t="s">
        <v>171</v>
      </c>
      <c r="E46" s="81" t="s">
        <v>230</v>
      </c>
      <c r="F46" s="80" t="s">
        <v>31</v>
      </c>
      <c r="G46" s="80" t="s">
        <v>30</v>
      </c>
      <c r="H46" s="98">
        <v>2.7777777777777776E-2</v>
      </c>
      <c r="I46" s="81" t="s">
        <v>29</v>
      </c>
      <c r="J46" s="81" t="s">
        <v>144</v>
      </c>
      <c r="K46" s="81" t="s">
        <v>145</v>
      </c>
    </row>
    <row r="47" spans="2:11" x14ac:dyDescent="0.3">
      <c r="B47" s="78"/>
      <c r="D47" s="80" t="s">
        <v>172</v>
      </c>
      <c r="E47" s="81" t="s">
        <v>231</v>
      </c>
      <c r="F47" s="80" t="s">
        <v>31</v>
      </c>
      <c r="G47" s="80" t="s">
        <v>44</v>
      </c>
      <c r="H47" s="98">
        <v>2.9861111111111113E-2</v>
      </c>
      <c r="I47" s="81" t="s">
        <v>107</v>
      </c>
      <c r="J47" s="81" t="s">
        <v>146</v>
      </c>
      <c r="K47" s="81" t="s">
        <v>147</v>
      </c>
    </row>
    <row r="48" spans="2:11" x14ac:dyDescent="0.3">
      <c r="B48" s="78"/>
      <c r="D48" s="80" t="s">
        <v>185</v>
      </c>
      <c r="E48" s="81" t="s">
        <v>232</v>
      </c>
      <c r="F48" s="80" t="s">
        <v>31</v>
      </c>
      <c r="G48" s="80" t="s">
        <v>30</v>
      </c>
      <c r="H48" s="98">
        <v>7.2916666666666671E-2</v>
      </c>
      <c r="I48" s="81" t="s">
        <v>116</v>
      </c>
      <c r="J48" s="81" t="s">
        <v>148</v>
      </c>
      <c r="K48" s="81" t="s">
        <v>149</v>
      </c>
    </row>
    <row r="49" spans="2:11" x14ac:dyDescent="0.3">
      <c r="B49" s="78"/>
      <c r="D49" s="80" t="s">
        <v>186</v>
      </c>
      <c r="E49" s="81" t="s">
        <v>233</v>
      </c>
      <c r="F49" s="80" t="s">
        <v>31</v>
      </c>
      <c r="G49" s="80" t="s">
        <v>30</v>
      </c>
      <c r="H49" s="98">
        <v>3.3333333333333333E-2</v>
      </c>
      <c r="I49" s="81" t="s">
        <v>35</v>
      </c>
      <c r="J49" s="81" t="s">
        <v>150</v>
      </c>
      <c r="K49" s="81" t="s">
        <v>142</v>
      </c>
    </row>
    <row r="50" spans="2:11" x14ac:dyDescent="0.3">
      <c r="B50" s="78"/>
      <c r="D50" s="80" t="s">
        <v>160</v>
      </c>
      <c r="E50" s="81" t="s">
        <v>234</v>
      </c>
      <c r="F50" s="80" t="s">
        <v>33</v>
      </c>
      <c r="G50" s="80" t="s">
        <v>30</v>
      </c>
      <c r="H50" s="98">
        <v>6.6666666666666666E-2</v>
      </c>
      <c r="I50" s="81" t="s">
        <v>117</v>
      </c>
      <c r="J50" s="81" t="s">
        <v>152</v>
      </c>
      <c r="K50" s="81" t="s">
        <v>151</v>
      </c>
    </row>
    <row r="51" spans="2:11" x14ac:dyDescent="0.3">
      <c r="B51" s="78"/>
      <c r="D51" s="80" t="s">
        <v>187</v>
      </c>
      <c r="E51" s="81" t="s">
        <v>235</v>
      </c>
      <c r="F51" s="80" t="s">
        <v>33</v>
      </c>
      <c r="G51" s="80" t="s">
        <v>30</v>
      </c>
      <c r="H51" s="98">
        <v>9.4444444444444442E-2</v>
      </c>
      <c r="I51" s="81" t="s">
        <v>40</v>
      </c>
      <c r="J51" s="81" t="s">
        <v>153</v>
      </c>
      <c r="K51" s="81" t="s">
        <v>154</v>
      </c>
    </row>
    <row r="52" spans="2:11" x14ac:dyDescent="0.3">
      <c r="B52" s="78"/>
      <c r="D52" s="80" t="s">
        <v>174</v>
      </c>
      <c r="E52" s="81" t="s">
        <v>236</v>
      </c>
      <c r="F52" s="80" t="s">
        <v>33</v>
      </c>
      <c r="G52" s="80" t="s">
        <v>30</v>
      </c>
      <c r="H52" s="98"/>
      <c r="I52" s="81" t="s">
        <v>118</v>
      </c>
      <c r="J52" s="81" t="s">
        <v>273</v>
      </c>
      <c r="K52" s="81" t="s">
        <v>119</v>
      </c>
    </row>
    <row r="53" spans="2:11" x14ac:dyDescent="0.3">
      <c r="B53" s="78"/>
      <c r="D53" s="37" t="s">
        <v>167</v>
      </c>
      <c r="E53" s="1" t="s">
        <v>237</v>
      </c>
      <c r="F53" s="37" t="s">
        <v>41</v>
      </c>
      <c r="G53" s="37" t="s">
        <v>30</v>
      </c>
      <c r="H53" s="79">
        <v>9.3055555555555558E-2</v>
      </c>
      <c r="I53" s="1" t="s">
        <v>108</v>
      </c>
      <c r="J53" s="85" t="s">
        <v>248</v>
      </c>
      <c r="K53" s="85" t="s">
        <v>247</v>
      </c>
    </row>
    <row r="54" spans="2:11" x14ac:dyDescent="0.3">
      <c r="B54" s="78"/>
      <c r="D54" s="37" t="s">
        <v>169</v>
      </c>
      <c r="E54" s="1" t="s">
        <v>238</v>
      </c>
      <c r="F54" s="37" t="s">
        <v>43</v>
      </c>
      <c r="G54" s="37" t="s">
        <v>30</v>
      </c>
      <c r="H54" s="79">
        <v>6.458333333333334E-2</v>
      </c>
      <c r="I54" s="1" t="s">
        <v>120</v>
      </c>
      <c r="J54" s="85" t="s">
        <v>249</v>
      </c>
      <c r="K54" s="85" t="s">
        <v>250</v>
      </c>
    </row>
    <row r="55" spans="2:11" x14ac:dyDescent="0.3">
      <c r="B55" s="78"/>
      <c r="D55" s="37" t="s">
        <v>157</v>
      </c>
      <c r="E55" s="1" t="s">
        <v>239</v>
      </c>
      <c r="F55" s="37" t="s">
        <v>43</v>
      </c>
      <c r="G55" s="37" t="s">
        <v>30</v>
      </c>
      <c r="H55" s="79">
        <v>4.1666666666666664E-2</v>
      </c>
      <c r="I55" s="1" t="s">
        <v>120</v>
      </c>
      <c r="J55" s="85" t="s">
        <v>251</v>
      </c>
      <c r="K55" s="85" t="s">
        <v>252</v>
      </c>
    </row>
    <row r="56" spans="2:11" x14ac:dyDescent="0.3">
      <c r="B56" s="78"/>
      <c r="D56" s="37" t="s">
        <v>178</v>
      </c>
      <c r="E56" s="1" t="s">
        <v>240</v>
      </c>
      <c r="F56" s="37" t="s">
        <v>41</v>
      </c>
      <c r="G56" s="37" t="s">
        <v>30</v>
      </c>
      <c r="H56" s="79">
        <v>0.1173611111111111</v>
      </c>
      <c r="I56" s="1" t="s">
        <v>50</v>
      </c>
      <c r="J56" s="85" t="s">
        <v>254</v>
      </c>
      <c r="K56" s="85" t="s">
        <v>253</v>
      </c>
    </row>
    <row r="57" spans="2:11" x14ac:dyDescent="0.3">
      <c r="B57" s="78"/>
      <c r="D57" s="37" t="s">
        <v>159</v>
      </c>
      <c r="E57" s="1" t="s">
        <v>241</v>
      </c>
      <c r="F57" s="37" t="s">
        <v>41</v>
      </c>
      <c r="G57" s="37" t="s">
        <v>30</v>
      </c>
      <c r="H57" s="79">
        <v>6.9444444444444434E-2</v>
      </c>
      <c r="I57" s="1" t="s">
        <v>46</v>
      </c>
      <c r="J57" s="85" t="s">
        <v>255</v>
      </c>
      <c r="K57" s="85" t="s">
        <v>256</v>
      </c>
    </row>
    <row r="58" spans="2:11" x14ac:dyDescent="0.3">
      <c r="B58" s="78"/>
      <c r="D58" s="37" t="s">
        <v>179</v>
      </c>
      <c r="E58" s="1" t="s">
        <v>242</v>
      </c>
      <c r="F58" s="37" t="s">
        <v>43</v>
      </c>
      <c r="G58" s="37" t="s">
        <v>30</v>
      </c>
      <c r="H58" s="79">
        <v>4.9999999999999996E-2</v>
      </c>
      <c r="I58" s="1" t="s">
        <v>121</v>
      </c>
      <c r="J58" s="85" t="s">
        <v>257</v>
      </c>
      <c r="K58" s="85" t="s">
        <v>258</v>
      </c>
    </row>
    <row r="59" spans="2:11" x14ac:dyDescent="0.3">
      <c r="B59" s="78"/>
      <c r="D59" s="37" t="s">
        <v>180</v>
      </c>
      <c r="E59" s="1" t="s">
        <v>243</v>
      </c>
      <c r="F59" s="37" t="s">
        <v>41</v>
      </c>
      <c r="G59" s="37" t="s">
        <v>30</v>
      </c>
      <c r="H59" s="79">
        <v>0.12847222222222224</v>
      </c>
      <c r="I59" s="1" t="s">
        <v>46</v>
      </c>
      <c r="J59" s="85" t="s">
        <v>259</v>
      </c>
      <c r="K59" s="85" t="s">
        <v>260</v>
      </c>
    </row>
    <row r="60" spans="2:11" x14ac:dyDescent="0.3">
      <c r="B60" s="78"/>
      <c r="D60" s="37" t="s">
        <v>188</v>
      </c>
      <c r="E60" s="1" t="s">
        <v>244</v>
      </c>
      <c r="F60" s="37" t="s">
        <v>42</v>
      </c>
      <c r="G60" s="37" t="s">
        <v>30</v>
      </c>
      <c r="H60" s="79">
        <v>3.125E-2</v>
      </c>
      <c r="I60" s="1" t="s">
        <v>22</v>
      </c>
      <c r="J60" s="85" t="s">
        <v>261</v>
      </c>
      <c r="K60" s="85" t="s">
        <v>262</v>
      </c>
    </row>
    <row r="61" spans="2:11" x14ac:dyDescent="0.3">
      <c r="B61" s="86"/>
      <c r="C61" s="8" t="s">
        <v>109</v>
      </c>
      <c r="D61" s="88" t="s">
        <v>181</v>
      </c>
      <c r="E61" s="89" t="s">
        <v>245</v>
      </c>
      <c r="F61" s="88"/>
      <c r="G61" s="88"/>
      <c r="H61" s="83"/>
      <c r="I61" s="89"/>
      <c r="J61" s="89"/>
      <c r="K61" s="89"/>
    </row>
    <row r="62" spans="2:11" x14ac:dyDescent="0.3">
      <c r="B62" s="90"/>
      <c r="C62" s="91"/>
      <c r="D62" s="92" t="s">
        <v>182</v>
      </c>
      <c r="E62" s="93" t="s">
        <v>246</v>
      </c>
      <c r="F62" s="92"/>
      <c r="G62" s="92"/>
      <c r="H62" s="94"/>
      <c r="I62" s="93"/>
      <c r="J62" s="93"/>
      <c r="K62" s="93"/>
    </row>
    <row r="63" spans="2:11" x14ac:dyDescent="0.3">
      <c r="B63" s="78"/>
      <c r="F63" s="37"/>
      <c r="G63" s="37"/>
      <c r="H63" s="79"/>
    </row>
    <row r="64" spans="2:11" x14ac:dyDescent="0.3">
      <c r="B64" s="78"/>
      <c r="F64" s="37"/>
      <c r="G64" s="37"/>
      <c r="H64" s="79"/>
    </row>
    <row r="65" spans="2:8" x14ac:dyDescent="0.3">
      <c r="B65" s="78"/>
      <c r="F65" s="37"/>
      <c r="G65" s="37"/>
      <c r="H65" s="79"/>
    </row>
    <row r="66" spans="2:8" x14ac:dyDescent="0.3">
      <c r="B66" s="78"/>
      <c r="F66" s="37"/>
      <c r="G66" s="37"/>
      <c r="H66" s="79"/>
    </row>
    <row r="67" spans="2:8" x14ac:dyDescent="0.3">
      <c r="B67" s="78"/>
      <c r="F67" s="37"/>
      <c r="G67" s="37"/>
      <c r="H67" s="79"/>
    </row>
    <row r="68" spans="2:8" x14ac:dyDescent="0.3">
      <c r="B68" s="78"/>
      <c r="F68" s="37"/>
      <c r="G68" s="37"/>
      <c r="H68" s="79"/>
    </row>
    <row r="69" spans="2:8" x14ac:dyDescent="0.3">
      <c r="B69" s="78"/>
      <c r="F69" s="37"/>
      <c r="G69" s="37"/>
      <c r="H69" s="79"/>
    </row>
    <row r="70" spans="2:8" x14ac:dyDescent="0.3">
      <c r="B70" s="78"/>
      <c r="F70" s="37"/>
      <c r="G70" s="37"/>
      <c r="H70" s="79"/>
    </row>
    <row r="71" spans="2:8" x14ac:dyDescent="0.3">
      <c r="B71" s="78"/>
      <c r="F71" s="37"/>
      <c r="G71" s="37"/>
      <c r="H71" s="79"/>
    </row>
    <row r="72" spans="2:8" x14ac:dyDescent="0.3">
      <c r="B72" s="78"/>
      <c r="F72" s="37"/>
      <c r="G72" s="37"/>
      <c r="H72" s="79"/>
    </row>
    <row r="73" spans="2:8" x14ac:dyDescent="0.3">
      <c r="B73" s="78"/>
      <c r="F73" s="37"/>
      <c r="G73" s="37"/>
      <c r="H73" s="79"/>
    </row>
    <row r="74" spans="2:8" x14ac:dyDescent="0.3">
      <c r="B74" s="78"/>
      <c r="F74" s="37"/>
      <c r="G74" s="37"/>
      <c r="H74" s="79"/>
    </row>
    <row r="75" spans="2:8" x14ac:dyDescent="0.3">
      <c r="B75" s="78"/>
      <c r="F75" s="37"/>
      <c r="G75" s="37"/>
      <c r="H75" s="79"/>
    </row>
    <row r="76" spans="2:8" x14ac:dyDescent="0.3">
      <c r="B76" s="78"/>
      <c r="F76" s="37"/>
      <c r="G76" s="37"/>
      <c r="H76" s="79"/>
    </row>
    <row r="77" spans="2:8" x14ac:dyDescent="0.3">
      <c r="B77" s="78"/>
      <c r="F77" s="37"/>
      <c r="G77" s="37"/>
      <c r="H77" s="79"/>
    </row>
    <row r="78" spans="2:8" x14ac:dyDescent="0.3">
      <c r="B78" s="78"/>
      <c r="F78" s="37"/>
      <c r="G78" s="37"/>
      <c r="H78" s="79"/>
    </row>
    <row r="79" spans="2:8" x14ac:dyDescent="0.3">
      <c r="B79" s="78"/>
      <c r="F79" s="37"/>
      <c r="G79" s="37"/>
      <c r="H79" s="79"/>
    </row>
    <row r="80" spans="2:8" x14ac:dyDescent="0.3">
      <c r="B80" s="78"/>
      <c r="F80" s="37"/>
      <c r="G80" s="37"/>
      <c r="H80" s="79"/>
    </row>
    <row r="81" spans="2:8" x14ac:dyDescent="0.3">
      <c r="B81" s="78"/>
      <c r="F81" s="37"/>
      <c r="G81" s="37"/>
      <c r="H81" s="79"/>
    </row>
    <row r="82" spans="2:8" x14ac:dyDescent="0.3">
      <c r="B82" s="78"/>
      <c r="F82" s="37"/>
      <c r="G82" s="37"/>
      <c r="H82" s="79"/>
    </row>
    <row r="83" spans="2:8" x14ac:dyDescent="0.3">
      <c r="B83" s="78"/>
      <c r="F83" s="37"/>
      <c r="G83" s="37"/>
      <c r="H83" s="79"/>
    </row>
    <row r="84" spans="2:8" x14ac:dyDescent="0.3">
      <c r="B84" s="78"/>
      <c r="F84" s="37"/>
      <c r="G84" s="37"/>
      <c r="H84" s="79"/>
    </row>
    <row r="85" spans="2:8" x14ac:dyDescent="0.3">
      <c r="B85" s="78"/>
      <c r="F85" s="37"/>
      <c r="G85" s="37"/>
      <c r="H85" s="79"/>
    </row>
    <row r="86" spans="2:8" x14ac:dyDescent="0.3">
      <c r="B86" s="78"/>
      <c r="F86" s="37"/>
      <c r="G86" s="37"/>
      <c r="H86" s="79"/>
    </row>
    <row r="87" spans="2:8" x14ac:dyDescent="0.3">
      <c r="B87" s="78"/>
      <c r="F87" s="37"/>
      <c r="G87" s="37"/>
      <c r="H87" s="79"/>
    </row>
    <row r="88" spans="2:8" x14ac:dyDescent="0.3">
      <c r="B88" s="78"/>
      <c r="F88" s="37"/>
      <c r="G88" s="37"/>
      <c r="H88" s="79"/>
    </row>
    <row r="89" spans="2:8" x14ac:dyDescent="0.3">
      <c r="B89" s="78"/>
      <c r="F89" s="37"/>
      <c r="G89" s="37"/>
      <c r="H89" s="79"/>
    </row>
    <row r="90" spans="2:8" x14ac:dyDescent="0.3">
      <c r="B90" s="78"/>
      <c r="F90" s="37"/>
      <c r="G90" s="37"/>
      <c r="H90" s="79"/>
    </row>
    <row r="91" spans="2:8" x14ac:dyDescent="0.3">
      <c r="B91" s="78"/>
      <c r="F91" s="37"/>
      <c r="G91" s="37"/>
      <c r="H91" s="79"/>
    </row>
    <row r="92" spans="2:8" x14ac:dyDescent="0.3">
      <c r="B92" s="78"/>
      <c r="F92" s="37"/>
      <c r="G92" s="37"/>
      <c r="H92" s="79"/>
    </row>
    <row r="93" spans="2:8" x14ac:dyDescent="0.3">
      <c r="B93" s="78"/>
      <c r="F93" s="37"/>
      <c r="G93" s="37"/>
      <c r="H93" s="79"/>
    </row>
    <row r="94" spans="2:8" x14ac:dyDescent="0.3">
      <c r="B94" s="78"/>
      <c r="F94" s="37"/>
      <c r="G94" s="37"/>
      <c r="H94" s="79"/>
    </row>
    <row r="95" spans="2:8" x14ac:dyDescent="0.3">
      <c r="B95" s="78"/>
      <c r="F95" s="37"/>
      <c r="G95" s="37"/>
      <c r="H95" s="79"/>
    </row>
    <row r="96" spans="2:8" x14ac:dyDescent="0.3">
      <c r="B96" s="78"/>
      <c r="F96" s="37"/>
      <c r="G96" s="37"/>
      <c r="H96" s="79"/>
    </row>
    <row r="97" spans="2:8" x14ac:dyDescent="0.3">
      <c r="B97" s="78"/>
      <c r="F97" s="37"/>
      <c r="G97" s="37"/>
      <c r="H97" s="79"/>
    </row>
    <row r="98" spans="2:8" x14ac:dyDescent="0.3">
      <c r="B98" s="78"/>
      <c r="F98" s="37"/>
      <c r="G98" s="37"/>
      <c r="H98" s="79"/>
    </row>
    <row r="99" spans="2:8" x14ac:dyDescent="0.3">
      <c r="B99" s="78"/>
      <c r="F99" s="37"/>
      <c r="G99" s="37"/>
      <c r="H99" s="79"/>
    </row>
    <row r="100" spans="2:8" x14ac:dyDescent="0.3">
      <c r="B100" s="78"/>
      <c r="F100" s="37"/>
      <c r="G100" s="37"/>
      <c r="H100" s="79"/>
    </row>
    <row r="101" spans="2:8" x14ac:dyDescent="0.3">
      <c r="B101" s="78"/>
      <c r="F101" s="37"/>
      <c r="G101" s="37"/>
      <c r="H101" s="79"/>
    </row>
    <row r="102" spans="2:8" x14ac:dyDescent="0.3">
      <c r="B102" s="78"/>
      <c r="F102" s="37"/>
      <c r="G102" s="37"/>
      <c r="H102" s="79"/>
    </row>
    <row r="103" spans="2:8" x14ac:dyDescent="0.3">
      <c r="B103" s="78"/>
      <c r="F103" s="37"/>
      <c r="G103" s="37"/>
      <c r="H103" s="79"/>
    </row>
    <row r="104" spans="2:8" x14ac:dyDescent="0.3">
      <c r="B104" s="78"/>
      <c r="F104" s="37"/>
      <c r="G104" s="37"/>
      <c r="H104" s="79"/>
    </row>
    <row r="105" spans="2:8" x14ac:dyDescent="0.3">
      <c r="B105" s="78"/>
      <c r="F105" s="37"/>
      <c r="G105" s="37"/>
      <c r="H105" s="79"/>
    </row>
    <row r="106" spans="2:8" x14ac:dyDescent="0.3">
      <c r="B106" s="78"/>
      <c r="F106" s="37"/>
      <c r="G106" s="37"/>
      <c r="H106" s="79"/>
    </row>
    <row r="107" spans="2:8" x14ac:dyDescent="0.3">
      <c r="B107" s="78"/>
      <c r="F107" s="37"/>
      <c r="G107" s="37"/>
      <c r="H107" s="79"/>
    </row>
    <row r="108" spans="2:8" x14ac:dyDescent="0.3">
      <c r="B108" s="78"/>
      <c r="F108" s="37"/>
      <c r="G108" s="37"/>
      <c r="H108" s="79"/>
    </row>
    <row r="109" spans="2:8" x14ac:dyDescent="0.3">
      <c r="B109" s="78"/>
      <c r="F109" s="37"/>
      <c r="G109" s="37"/>
      <c r="H109" s="79"/>
    </row>
    <row r="110" spans="2:8" x14ac:dyDescent="0.3">
      <c r="B110" s="78"/>
      <c r="F110" s="37"/>
      <c r="G110" s="37"/>
      <c r="H110" s="79"/>
    </row>
    <row r="111" spans="2:8" x14ac:dyDescent="0.3">
      <c r="B111" s="78"/>
      <c r="F111" s="37"/>
      <c r="G111" s="37"/>
      <c r="H111" s="79"/>
    </row>
    <row r="112" spans="2:8" x14ac:dyDescent="0.3">
      <c r="B112" s="78"/>
      <c r="F112" s="37"/>
      <c r="G112" s="37"/>
      <c r="H112" s="79"/>
    </row>
    <row r="113" spans="2:8" x14ac:dyDescent="0.3">
      <c r="B113" s="78"/>
      <c r="F113" s="37"/>
      <c r="G113" s="37"/>
      <c r="H113" s="79"/>
    </row>
    <row r="114" spans="2:8" x14ac:dyDescent="0.3">
      <c r="B114" s="78"/>
      <c r="F114" s="37"/>
      <c r="G114" s="37"/>
      <c r="H114" s="79"/>
    </row>
    <row r="115" spans="2:8" x14ac:dyDescent="0.3">
      <c r="B115" s="78"/>
      <c r="F115" s="37"/>
      <c r="G115" s="37"/>
      <c r="H115" s="79"/>
    </row>
    <row r="116" spans="2:8" x14ac:dyDescent="0.3">
      <c r="B116" s="78"/>
      <c r="F116" s="37"/>
      <c r="G116" s="37"/>
      <c r="H116" s="79"/>
    </row>
    <row r="117" spans="2:8" x14ac:dyDescent="0.3">
      <c r="B117" s="78"/>
      <c r="F117" s="37"/>
      <c r="G117" s="37"/>
      <c r="H117" s="79"/>
    </row>
    <row r="118" spans="2:8" x14ac:dyDescent="0.3">
      <c r="B118" s="78"/>
      <c r="F118" s="37"/>
      <c r="G118" s="37"/>
      <c r="H118" s="79"/>
    </row>
    <row r="119" spans="2:8" x14ac:dyDescent="0.3">
      <c r="B119" s="78"/>
      <c r="F119" s="37"/>
      <c r="G119" s="37"/>
      <c r="H119" s="79"/>
    </row>
    <row r="120" spans="2:8" x14ac:dyDescent="0.3">
      <c r="B120" s="78"/>
      <c r="F120" s="37"/>
      <c r="G120" s="37"/>
      <c r="H120" s="79"/>
    </row>
    <row r="121" spans="2:8" x14ac:dyDescent="0.3">
      <c r="B121" s="78"/>
      <c r="F121" s="37"/>
      <c r="G121" s="37"/>
      <c r="H121" s="79"/>
    </row>
    <row r="122" spans="2:8" x14ac:dyDescent="0.3">
      <c r="B122" s="78"/>
      <c r="F122" s="37"/>
      <c r="G122" s="37"/>
      <c r="H122" s="79"/>
    </row>
    <row r="123" spans="2:8" x14ac:dyDescent="0.3">
      <c r="B123" s="78"/>
      <c r="F123" s="37"/>
      <c r="G123" s="37"/>
      <c r="H123" s="79"/>
    </row>
    <row r="124" spans="2:8" x14ac:dyDescent="0.3">
      <c r="B124" s="78"/>
      <c r="F124" s="37"/>
      <c r="G124" s="37"/>
      <c r="H124" s="79"/>
    </row>
    <row r="125" spans="2:8" x14ac:dyDescent="0.3">
      <c r="B125" s="78"/>
      <c r="F125" s="37"/>
      <c r="G125" s="37"/>
      <c r="H125" s="79"/>
    </row>
    <row r="126" spans="2:8" x14ac:dyDescent="0.3">
      <c r="B126" s="78"/>
      <c r="F126" s="37"/>
      <c r="G126" s="37"/>
      <c r="H126" s="79"/>
    </row>
    <row r="127" spans="2:8" x14ac:dyDescent="0.3">
      <c r="B127" s="78"/>
      <c r="F127" s="37"/>
      <c r="G127" s="37"/>
      <c r="H127" s="79"/>
    </row>
    <row r="128" spans="2:8" x14ac:dyDescent="0.3">
      <c r="B128" s="78"/>
      <c r="F128" s="37"/>
      <c r="G128" s="37"/>
      <c r="H128" s="79"/>
    </row>
    <row r="129" spans="2:8" x14ac:dyDescent="0.3">
      <c r="B129" s="78"/>
      <c r="F129" s="37"/>
      <c r="G129" s="37"/>
      <c r="H129" s="79"/>
    </row>
    <row r="130" spans="2:8" x14ac:dyDescent="0.3">
      <c r="B130" s="78"/>
      <c r="F130" s="37"/>
      <c r="G130" s="37"/>
      <c r="H130" s="79"/>
    </row>
    <row r="131" spans="2:8" x14ac:dyDescent="0.3">
      <c r="B131" s="78"/>
      <c r="F131" s="37"/>
      <c r="G131" s="37"/>
      <c r="H131" s="79"/>
    </row>
    <row r="132" spans="2:8" x14ac:dyDescent="0.3">
      <c r="B132" s="78"/>
      <c r="F132" s="37"/>
      <c r="G132" s="37"/>
      <c r="H132" s="79"/>
    </row>
    <row r="133" spans="2:8" x14ac:dyDescent="0.3">
      <c r="B133" s="78"/>
      <c r="F133" s="37"/>
      <c r="G133" s="37"/>
      <c r="H133" s="79"/>
    </row>
    <row r="134" spans="2:8" x14ac:dyDescent="0.3">
      <c r="B134" s="78"/>
      <c r="F134" s="37"/>
      <c r="G134" s="37"/>
      <c r="H134" s="79"/>
    </row>
    <row r="135" spans="2:8" x14ac:dyDescent="0.3">
      <c r="B135" s="78"/>
      <c r="F135" s="37"/>
      <c r="G135" s="37"/>
      <c r="H135" s="79"/>
    </row>
    <row r="136" spans="2:8" x14ac:dyDescent="0.3">
      <c r="B136" s="78"/>
      <c r="F136" s="37"/>
      <c r="G136" s="37"/>
      <c r="H136" s="79"/>
    </row>
    <row r="137" spans="2:8" x14ac:dyDescent="0.3">
      <c r="B137" s="78"/>
      <c r="F137" s="37"/>
      <c r="G137" s="37"/>
      <c r="H137" s="79"/>
    </row>
    <row r="138" spans="2:8" x14ac:dyDescent="0.3">
      <c r="B138" s="78"/>
      <c r="F138" s="37"/>
      <c r="G138" s="37"/>
      <c r="H138" s="79"/>
    </row>
    <row r="139" spans="2:8" x14ac:dyDescent="0.3">
      <c r="B139" s="78"/>
      <c r="F139" s="37"/>
      <c r="G139" s="37"/>
      <c r="H139" s="79"/>
    </row>
    <row r="140" spans="2:8" x14ac:dyDescent="0.3">
      <c r="B140" s="78"/>
      <c r="F140" s="37"/>
      <c r="G140" s="37"/>
      <c r="H140" s="79"/>
    </row>
    <row r="141" spans="2:8" x14ac:dyDescent="0.3">
      <c r="B141" s="78"/>
      <c r="F141" s="37"/>
      <c r="G141" s="37"/>
      <c r="H141" s="79"/>
    </row>
    <row r="142" spans="2:8" x14ac:dyDescent="0.3">
      <c r="B142" s="78"/>
      <c r="F142" s="37"/>
      <c r="G142" s="37"/>
      <c r="H142" s="79"/>
    </row>
    <row r="143" spans="2:8" x14ac:dyDescent="0.3">
      <c r="B143" s="78"/>
      <c r="F143" s="37"/>
      <c r="G143" s="37"/>
      <c r="H143" s="79"/>
    </row>
    <row r="144" spans="2:8" x14ac:dyDescent="0.3">
      <c r="B144" s="78"/>
      <c r="F144" s="37"/>
      <c r="G144" s="37"/>
      <c r="H144" s="79"/>
    </row>
    <row r="145" spans="2:8" x14ac:dyDescent="0.3">
      <c r="B145" s="78"/>
      <c r="F145" s="37"/>
      <c r="G145" s="37"/>
      <c r="H145" s="79"/>
    </row>
    <row r="146" spans="2:8" x14ac:dyDescent="0.3">
      <c r="B146" s="78"/>
      <c r="F146" s="37"/>
      <c r="G146" s="37"/>
      <c r="H146" s="79"/>
    </row>
    <row r="147" spans="2:8" x14ac:dyDescent="0.3">
      <c r="B147" s="78"/>
      <c r="F147" s="37"/>
      <c r="G147" s="37"/>
      <c r="H147" s="79"/>
    </row>
    <row r="148" spans="2:8" x14ac:dyDescent="0.3">
      <c r="B148" s="78"/>
      <c r="F148" s="37"/>
      <c r="G148" s="37"/>
      <c r="H148" s="79"/>
    </row>
    <row r="149" spans="2:8" x14ac:dyDescent="0.3">
      <c r="B149" s="78"/>
      <c r="F149" s="37"/>
      <c r="G149" s="37"/>
      <c r="H149" s="79"/>
    </row>
    <row r="150" spans="2:8" x14ac:dyDescent="0.3">
      <c r="B150" s="78"/>
      <c r="F150" s="37"/>
      <c r="G150" s="37"/>
      <c r="H150" s="79"/>
    </row>
    <row r="151" spans="2:8" x14ac:dyDescent="0.3">
      <c r="B151" s="78"/>
      <c r="F151" s="37"/>
      <c r="G151" s="37"/>
      <c r="H151" s="79"/>
    </row>
    <row r="152" spans="2:8" x14ac:dyDescent="0.3">
      <c r="B152" s="78"/>
      <c r="F152" s="37"/>
      <c r="G152" s="37"/>
      <c r="H152" s="79"/>
    </row>
    <row r="153" spans="2:8" x14ac:dyDescent="0.3">
      <c r="B153" s="78"/>
      <c r="F153" s="37"/>
      <c r="G153" s="37"/>
      <c r="H153" s="79"/>
    </row>
    <row r="154" spans="2:8" x14ac:dyDescent="0.3">
      <c r="B154" s="78"/>
      <c r="F154" s="37"/>
      <c r="G154" s="37"/>
      <c r="H154" s="79"/>
    </row>
    <row r="155" spans="2:8" x14ac:dyDescent="0.3">
      <c r="B155" s="78"/>
      <c r="F155" s="37"/>
      <c r="G155" s="37"/>
      <c r="H155" s="79"/>
    </row>
    <row r="156" spans="2:8" x14ac:dyDescent="0.3">
      <c r="B156" s="78"/>
      <c r="F156" s="37"/>
      <c r="G156" s="37"/>
      <c r="H156" s="79"/>
    </row>
    <row r="157" spans="2:8" x14ac:dyDescent="0.3">
      <c r="B157" s="78"/>
      <c r="F157" s="37"/>
      <c r="G157" s="37"/>
      <c r="H157" s="79"/>
    </row>
    <row r="158" spans="2:8" x14ac:dyDescent="0.3">
      <c r="B158" s="78"/>
      <c r="F158" s="37"/>
      <c r="G158" s="37"/>
      <c r="H158" s="79"/>
    </row>
    <row r="159" spans="2:8" x14ac:dyDescent="0.3">
      <c r="B159" s="78"/>
      <c r="F159" s="37"/>
      <c r="G159" s="37"/>
      <c r="H159" s="79"/>
    </row>
    <row r="160" spans="2:8" x14ac:dyDescent="0.3">
      <c r="B160" s="78"/>
      <c r="F160" s="37"/>
      <c r="G160" s="37"/>
      <c r="H160" s="79"/>
    </row>
    <row r="161" spans="2:8" x14ac:dyDescent="0.3">
      <c r="B161" s="78"/>
      <c r="F161" s="37"/>
      <c r="G161" s="37"/>
      <c r="H161" s="79"/>
    </row>
    <row r="162" spans="2:8" x14ac:dyDescent="0.3">
      <c r="B162" s="78"/>
      <c r="F162" s="37"/>
      <c r="G162" s="37"/>
      <c r="H162" s="79"/>
    </row>
    <row r="163" spans="2:8" x14ac:dyDescent="0.3">
      <c r="B163" s="78"/>
      <c r="F163" s="37"/>
      <c r="G163" s="37"/>
      <c r="H163" s="79"/>
    </row>
    <row r="164" spans="2:8" x14ac:dyDescent="0.3">
      <c r="B164" s="78"/>
      <c r="F164" s="37"/>
      <c r="G164" s="37"/>
      <c r="H164" s="79"/>
    </row>
    <row r="165" spans="2:8" x14ac:dyDescent="0.3">
      <c r="B165" s="78"/>
      <c r="F165" s="37"/>
      <c r="G165" s="37"/>
      <c r="H165" s="79"/>
    </row>
    <row r="166" spans="2:8" x14ac:dyDescent="0.3">
      <c r="B166" s="78"/>
      <c r="F166" s="37"/>
      <c r="G166" s="37"/>
      <c r="H166" s="79"/>
    </row>
    <row r="167" spans="2:8" x14ac:dyDescent="0.3">
      <c r="B167" s="78"/>
      <c r="F167" s="37"/>
      <c r="G167" s="37"/>
      <c r="H167" s="79"/>
    </row>
    <row r="168" spans="2:8" x14ac:dyDescent="0.3">
      <c r="B168" s="78"/>
      <c r="F168" s="37"/>
      <c r="G168" s="37"/>
      <c r="H168" s="79"/>
    </row>
    <row r="169" spans="2:8" x14ac:dyDescent="0.3">
      <c r="B169" s="78"/>
      <c r="F169" s="37"/>
      <c r="G169" s="37"/>
      <c r="H169" s="79"/>
    </row>
    <row r="170" spans="2:8" x14ac:dyDescent="0.3">
      <c r="B170" s="78"/>
      <c r="F170" s="37"/>
      <c r="G170" s="37"/>
      <c r="H170" s="79"/>
    </row>
    <row r="171" spans="2:8" x14ac:dyDescent="0.3">
      <c r="B171" s="78"/>
      <c r="F171" s="37"/>
      <c r="G171" s="37"/>
      <c r="H171" s="79"/>
    </row>
    <row r="172" spans="2:8" x14ac:dyDescent="0.3">
      <c r="B172" s="78"/>
      <c r="F172" s="37"/>
      <c r="G172" s="37"/>
      <c r="H172" s="79"/>
    </row>
    <row r="173" spans="2:8" x14ac:dyDescent="0.3">
      <c r="B173" s="78"/>
      <c r="F173" s="37"/>
      <c r="G173" s="37"/>
      <c r="H173" s="79"/>
    </row>
    <row r="174" spans="2:8" x14ac:dyDescent="0.3">
      <c r="B174" s="78"/>
      <c r="F174" s="37"/>
      <c r="G174" s="37"/>
      <c r="H174" s="79"/>
    </row>
    <row r="175" spans="2:8" x14ac:dyDescent="0.3">
      <c r="B175" s="78"/>
      <c r="F175" s="37"/>
      <c r="G175" s="37"/>
      <c r="H175" s="79"/>
    </row>
    <row r="176" spans="2:8" x14ac:dyDescent="0.3">
      <c r="B176" s="78"/>
      <c r="F176" s="37"/>
      <c r="G176" s="37"/>
      <c r="H176" s="79"/>
    </row>
    <row r="177" spans="2:8" x14ac:dyDescent="0.3">
      <c r="B177" s="78"/>
      <c r="F177" s="37"/>
      <c r="G177" s="37"/>
      <c r="H177" s="79"/>
    </row>
    <row r="178" spans="2:8" x14ac:dyDescent="0.3">
      <c r="B178" s="78"/>
      <c r="F178" s="37"/>
      <c r="G178" s="37"/>
      <c r="H178" s="79"/>
    </row>
    <row r="179" spans="2:8" x14ac:dyDescent="0.3">
      <c r="B179" s="78"/>
      <c r="F179" s="37"/>
      <c r="G179" s="37"/>
      <c r="H179" s="79"/>
    </row>
    <row r="180" spans="2:8" x14ac:dyDescent="0.3">
      <c r="B180" s="78"/>
      <c r="F180" s="37"/>
      <c r="G180" s="37"/>
      <c r="H180" s="79"/>
    </row>
    <row r="181" spans="2:8" x14ac:dyDescent="0.3">
      <c r="B181" s="78"/>
      <c r="F181" s="37"/>
      <c r="G181" s="37"/>
      <c r="H181" s="79"/>
    </row>
    <row r="182" spans="2:8" x14ac:dyDescent="0.3">
      <c r="B182" s="78"/>
      <c r="F182" s="37"/>
      <c r="G182" s="37"/>
      <c r="H182" s="79"/>
    </row>
    <row r="183" spans="2:8" x14ac:dyDescent="0.3">
      <c r="B183" s="78"/>
      <c r="F183" s="37"/>
      <c r="G183" s="37"/>
      <c r="H183" s="79"/>
    </row>
    <row r="184" spans="2:8" x14ac:dyDescent="0.3">
      <c r="B184" s="78"/>
      <c r="F184" s="37"/>
      <c r="G184" s="37"/>
      <c r="H184" s="79"/>
    </row>
    <row r="185" spans="2:8" x14ac:dyDescent="0.3">
      <c r="B185" s="78"/>
      <c r="F185" s="37"/>
      <c r="G185" s="37"/>
      <c r="H185" s="79"/>
    </row>
    <row r="186" spans="2:8" x14ac:dyDescent="0.3">
      <c r="B186" s="78"/>
      <c r="F186" s="37"/>
      <c r="G186" s="37"/>
      <c r="H186" s="79"/>
    </row>
    <row r="187" spans="2:8" x14ac:dyDescent="0.3">
      <c r="B187" s="78"/>
      <c r="F187" s="37"/>
      <c r="G187" s="37"/>
      <c r="H187" s="79"/>
    </row>
    <row r="188" spans="2:8" x14ac:dyDescent="0.3">
      <c r="B188" s="78"/>
      <c r="F188" s="37"/>
      <c r="G188" s="37"/>
      <c r="H188" s="79"/>
    </row>
    <row r="189" spans="2:8" x14ac:dyDescent="0.3">
      <c r="B189" s="78"/>
      <c r="F189" s="37"/>
      <c r="G189" s="37"/>
      <c r="H189" s="79"/>
    </row>
    <row r="190" spans="2:8" x14ac:dyDescent="0.3">
      <c r="B190" s="78"/>
      <c r="F190" s="37"/>
      <c r="G190" s="37"/>
      <c r="H190" s="79"/>
    </row>
    <row r="191" spans="2:8" x14ac:dyDescent="0.3">
      <c r="B191" s="78"/>
      <c r="F191" s="37"/>
      <c r="G191" s="37"/>
      <c r="H191" s="79"/>
    </row>
    <row r="192" spans="2:8" x14ac:dyDescent="0.3">
      <c r="B192" s="78"/>
      <c r="F192" s="37"/>
      <c r="G192" s="37"/>
      <c r="H192" s="79"/>
    </row>
    <row r="193" spans="2:8" x14ac:dyDescent="0.3">
      <c r="B193" s="78"/>
      <c r="F193" s="37"/>
      <c r="G193" s="37"/>
      <c r="H193" s="79"/>
    </row>
    <row r="194" spans="2:8" x14ac:dyDescent="0.3">
      <c r="B194" s="78"/>
      <c r="F194" s="37"/>
      <c r="G194" s="37"/>
      <c r="H194" s="79"/>
    </row>
    <row r="195" spans="2:8" x14ac:dyDescent="0.3">
      <c r="B195" s="78"/>
      <c r="F195" s="37"/>
      <c r="G195" s="37"/>
      <c r="H195" s="79"/>
    </row>
    <row r="196" spans="2:8" x14ac:dyDescent="0.3">
      <c r="B196" s="78"/>
      <c r="F196" s="37"/>
      <c r="G196" s="37"/>
      <c r="H196" s="79"/>
    </row>
    <row r="197" spans="2:8" x14ac:dyDescent="0.3">
      <c r="B197" s="78"/>
      <c r="F197" s="37"/>
      <c r="G197" s="37"/>
      <c r="H197" s="79"/>
    </row>
    <row r="198" spans="2:8" x14ac:dyDescent="0.3">
      <c r="B198" s="78"/>
      <c r="F198" s="37"/>
      <c r="G198" s="37"/>
      <c r="H198" s="79"/>
    </row>
    <row r="199" spans="2:8" x14ac:dyDescent="0.3">
      <c r="B199" s="78"/>
      <c r="F199" s="37"/>
      <c r="G199" s="37"/>
      <c r="H199" s="79"/>
    </row>
    <row r="200" spans="2:8" x14ac:dyDescent="0.3">
      <c r="B200" s="78"/>
      <c r="F200" s="37"/>
      <c r="G200" s="37"/>
      <c r="H200" s="79"/>
    </row>
    <row r="201" spans="2:8" x14ac:dyDescent="0.3">
      <c r="B201" s="78"/>
      <c r="F201" s="37"/>
      <c r="G201" s="37"/>
      <c r="H201" s="79"/>
    </row>
    <row r="202" spans="2:8" x14ac:dyDescent="0.3">
      <c r="B202" s="78"/>
      <c r="F202" s="37"/>
      <c r="G202" s="37"/>
      <c r="H202" s="79"/>
    </row>
    <row r="203" spans="2:8" x14ac:dyDescent="0.3">
      <c r="B203" s="78"/>
      <c r="F203" s="37"/>
      <c r="G203" s="37"/>
      <c r="H203" s="79"/>
    </row>
    <row r="204" spans="2:8" x14ac:dyDescent="0.3">
      <c r="B204" s="78"/>
      <c r="F204" s="37"/>
      <c r="G204" s="37"/>
      <c r="H204" s="79"/>
    </row>
    <row r="205" spans="2:8" x14ac:dyDescent="0.3">
      <c r="B205" s="78"/>
      <c r="F205" s="37"/>
      <c r="G205" s="37"/>
      <c r="H205" s="79"/>
    </row>
    <row r="206" spans="2:8" x14ac:dyDescent="0.3">
      <c r="B206" s="78"/>
      <c r="F206" s="37"/>
      <c r="G206" s="37"/>
      <c r="H206" s="79"/>
    </row>
    <row r="207" spans="2:8" x14ac:dyDescent="0.3">
      <c r="B207" s="78"/>
      <c r="F207" s="37"/>
      <c r="G207" s="37"/>
      <c r="H207" s="79"/>
    </row>
    <row r="208" spans="2:8" x14ac:dyDescent="0.3">
      <c r="B208" s="78"/>
      <c r="F208" s="37"/>
      <c r="G208" s="37"/>
      <c r="H208" s="79"/>
    </row>
    <row r="209" spans="2:8" x14ac:dyDescent="0.3">
      <c r="B209" s="78"/>
      <c r="F209" s="37"/>
      <c r="G209" s="37"/>
      <c r="H209" s="79"/>
    </row>
    <row r="210" spans="2:8" x14ac:dyDescent="0.3">
      <c r="B210" s="78"/>
      <c r="F210" s="37"/>
      <c r="G210" s="37"/>
      <c r="H210" s="79"/>
    </row>
    <row r="211" spans="2:8" x14ac:dyDescent="0.3">
      <c r="B211" s="78"/>
      <c r="F211" s="37"/>
      <c r="G211" s="37"/>
      <c r="H211" s="79"/>
    </row>
    <row r="212" spans="2:8" x14ac:dyDescent="0.3">
      <c r="B212" s="78"/>
      <c r="F212" s="37"/>
      <c r="G212" s="37"/>
      <c r="H212" s="79"/>
    </row>
    <row r="213" spans="2:8" x14ac:dyDescent="0.3">
      <c r="B213" s="78"/>
      <c r="F213" s="37"/>
      <c r="G213" s="37"/>
      <c r="H213" s="79"/>
    </row>
    <row r="214" spans="2:8" x14ac:dyDescent="0.3">
      <c r="B214" s="78"/>
      <c r="F214" s="37"/>
      <c r="G214" s="37"/>
      <c r="H214" s="79"/>
    </row>
    <row r="215" spans="2:8" x14ac:dyDescent="0.3">
      <c r="B215" s="78"/>
      <c r="F215" s="37"/>
      <c r="G215" s="37"/>
      <c r="H215" s="79"/>
    </row>
    <row r="216" spans="2:8" x14ac:dyDescent="0.3">
      <c r="B216" s="78"/>
      <c r="F216" s="37"/>
      <c r="G216" s="37"/>
      <c r="H216" s="79"/>
    </row>
    <row r="217" spans="2:8" x14ac:dyDescent="0.3">
      <c r="B217" s="78"/>
      <c r="F217" s="37"/>
      <c r="G217" s="37"/>
      <c r="H217" s="79"/>
    </row>
    <row r="218" spans="2:8" x14ac:dyDescent="0.3">
      <c r="B218" s="78"/>
      <c r="F218" s="37"/>
      <c r="G218" s="37"/>
      <c r="H218" s="79"/>
    </row>
    <row r="219" spans="2:8" x14ac:dyDescent="0.3">
      <c r="B219" s="78"/>
      <c r="F219" s="37"/>
      <c r="G219" s="37"/>
      <c r="H219" s="79"/>
    </row>
    <row r="220" spans="2:8" x14ac:dyDescent="0.3">
      <c r="B220" s="78"/>
      <c r="F220" s="37"/>
      <c r="G220" s="37"/>
      <c r="H220" s="79"/>
    </row>
    <row r="221" spans="2:8" x14ac:dyDescent="0.3">
      <c r="B221" s="78"/>
      <c r="F221" s="37"/>
      <c r="G221" s="37"/>
      <c r="H221" s="79"/>
    </row>
    <row r="222" spans="2:8" x14ac:dyDescent="0.3">
      <c r="B222" s="78"/>
      <c r="F222" s="37"/>
      <c r="G222" s="37"/>
      <c r="H222" s="79"/>
    </row>
    <row r="223" spans="2:8" x14ac:dyDescent="0.3">
      <c r="B223" s="78"/>
      <c r="F223" s="37"/>
      <c r="G223" s="37"/>
      <c r="H223" s="79"/>
    </row>
    <row r="224" spans="2:8" x14ac:dyDescent="0.3">
      <c r="B224" s="78"/>
      <c r="F224" s="37"/>
      <c r="G224" s="37"/>
      <c r="H224" s="79"/>
    </row>
    <row r="225" spans="2:8" x14ac:dyDescent="0.3">
      <c r="B225" s="78"/>
      <c r="F225" s="37"/>
      <c r="G225" s="37"/>
      <c r="H225" s="79"/>
    </row>
    <row r="226" spans="2:8" x14ac:dyDescent="0.3">
      <c r="B226" s="78"/>
      <c r="F226" s="37"/>
      <c r="G226" s="37"/>
      <c r="H226" s="79"/>
    </row>
    <row r="227" spans="2:8" x14ac:dyDescent="0.3">
      <c r="B227" s="78"/>
      <c r="F227" s="37"/>
      <c r="G227" s="37"/>
      <c r="H227" s="79"/>
    </row>
    <row r="228" spans="2:8" x14ac:dyDescent="0.3">
      <c r="B228" s="78"/>
      <c r="F228" s="37"/>
      <c r="G228" s="37"/>
      <c r="H228" s="79"/>
    </row>
    <row r="229" spans="2:8" x14ac:dyDescent="0.3">
      <c r="B229" s="78"/>
      <c r="F229" s="37"/>
      <c r="G229" s="37"/>
      <c r="H229" s="79"/>
    </row>
    <row r="230" spans="2:8" x14ac:dyDescent="0.3">
      <c r="B230" s="78"/>
      <c r="F230" s="37"/>
      <c r="G230" s="37"/>
      <c r="H230" s="79"/>
    </row>
    <row r="231" spans="2:8" x14ac:dyDescent="0.3">
      <c r="B231" s="78"/>
      <c r="F231" s="37"/>
      <c r="G231" s="37"/>
      <c r="H231" s="79"/>
    </row>
    <row r="232" spans="2:8" x14ac:dyDescent="0.3">
      <c r="B232" s="78"/>
      <c r="F232" s="37"/>
      <c r="G232" s="37"/>
      <c r="H232" s="79"/>
    </row>
    <row r="233" spans="2:8" x14ac:dyDescent="0.3">
      <c r="B233" s="78"/>
      <c r="F233" s="37"/>
      <c r="G233" s="37"/>
      <c r="H233" s="79"/>
    </row>
    <row r="234" spans="2:8" x14ac:dyDescent="0.3">
      <c r="B234" s="78"/>
      <c r="F234" s="37"/>
      <c r="G234" s="37"/>
      <c r="H234" s="79"/>
    </row>
    <row r="235" spans="2:8" x14ac:dyDescent="0.3">
      <c r="B235" s="78"/>
      <c r="F235" s="37"/>
      <c r="G235" s="37"/>
      <c r="H235" s="79"/>
    </row>
    <row r="236" spans="2:8" x14ac:dyDescent="0.3">
      <c r="B236" s="78"/>
      <c r="F236" s="37"/>
      <c r="G236" s="37"/>
      <c r="H236" s="79"/>
    </row>
    <row r="237" spans="2:8" x14ac:dyDescent="0.3">
      <c r="B237" s="78"/>
      <c r="F237" s="37"/>
      <c r="G237" s="37"/>
      <c r="H237" s="79"/>
    </row>
    <row r="238" spans="2:8" x14ac:dyDescent="0.3">
      <c r="B238" s="78"/>
      <c r="F238" s="37"/>
      <c r="G238" s="37"/>
      <c r="H238" s="79"/>
    </row>
    <row r="239" spans="2:8" x14ac:dyDescent="0.3">
      <c r="B239" s="78"/>
      <c r="F239" s="37"/>
      <c r="G239" s="37"/>
      <c r="H239" s="79"/>
    </row>
    <row r="240" spans="2:8" x14ac:dyDescent="0.3">
      <c r="B240" s="78"/>
      <c r="F240" s="37"/>
      <c r="G240" s="37"/>
      <c r="H240" s="79"/>
    </row>
    <row r="241" spans="2:8" x14ac:dyDescent="0.3">
      <c r="B241" s="78"/>
      <c r="F241" s="37"/>
      <c r="G241" s="37"/>
      <c r="H241" s="79"/>
    </row>
    <row r="242" spans="2:8" x14ac:dyDescent="0.3">
      <c r="B242" s="78"/>
      <c r="F242" s="37"/>
      <c r="G242" s="37"/>
      <c r="H242" s="79"/>
    </row>
    <row r="243" spans="2:8" x14ac:dyDescent="0.3">
      <c r="B243" s="78"/>
      <c r="F243" s="37"/>
      <c r="G243" s="37"/>
      <c r="H243" s="79"/>
    </row>
    <row r="244" spans="2:8" x14ac:dyDescent="0.3">
      <c r="B244" s="78"/>
      <c r="F244" s="37"/>
      <c r="G244" s="37"/>
      <c r="H244" s="79"/>
    </row>
    <row r="245" spans="2:8" x14ac:dyDescent="0.3">
      <c r="B245" s="78"/>
      <c r="F245" s="37"/>
      <c r="G245" s="37"/>
      <c r="H245" s="79"/>
    </row>
    <row r="246" spans="2:8" x14ac:dyDescent="0.3">
      <c r="B246" s="78"/>
      <c r="F246" s="37"/>
      <c r="G246" s="37"/>
      <c r="H246" s="79"/>
    </row>
    <row r="247" spans="2:8" x14ac:dyDescent="0.3">
      <c r="B247" s="78"/>
      <c r="F247" s="37"/>
      <c r="G247" s="37"/>
      <c r="H247" s="79"/>
    </row>
    <row r="248" spans="2:8" x14ac:dyDescent="0.3">
      <c r="B248" s="78"/>
      <c r="F248" s="37"/>
      <c r="G248" s="37"/>
      <c r="H248" s="79"/>
    </row>
    <row r="249" spans="2:8" x14ac:dyDescent="0.3">
      <c r="B249" s="78"/>
      <c r="F249" s="37"/>
      <c r="G249" s="37"/>
      <c r="H249" s="79"/>
    </row>
    <row r="250" spans="2:8" x14ac:dyDescent="0.3">
      <c r="B250" s="78"/>
      <c r="F250" s="37"/>
      <c r="G250" s="37"/>
      <c r="H250" s="79"/>
    </row>
    <row r="251" spans="2:8" x14ac:dyDescent="0.3">
      <c r="B251" s="78"/>
      <c r="F251" s="37"/>
      <c r="G251" s="37"/>
      <c r="H251" s="79"/>
    </row>
    <row r="252" spans="2:8" x14ac:dyDescent="0.3">
      <c r="B252" s="78"/>
      <c r="F252" s="37"/>
      <c r="G252" s="37"/>
      <c r="H252" s="79"/>
    </row>
    <row r="253" spans="2:8" x14ac:dyDescent="0.3">
      <c r="B253" s="78"/>
      <c r="F253" s="37"/>
      <c r="G253" s="37"/>
      <c r="H253" s="79"/>
    </row>
    <row r="254" spans="2:8" x14ac:dyDescent="0.3">
      <c r="B254" s="78"/>
      <c r="F254" s="37"/>
      <c r="G254" s="37"/>
      <c r="H254" s="79"/>
    </row>
    <row r="255" spans="2:8" x14ac:dyDescent="0.3">
      <c r="B255" s="78"/>
      <c r="F255" s="37"/>
      <c r="G255" s="37"/>
      <c r="H255" s="79"/>
    </row>
    <row r="256" spans="2:8" x14ac:dyDescent="0.3">
      <c r="B256" s="78"/>
      <c r="F256" s="37"/>
      <c r="G256" s="37"/>
      <c r="H256" s="79"/>
    </row>
    <row r="257" spans="2:8" x14ac:dyDescent="0.3">
      <c r="B257" s="78"/>
      <c r="F257" s="37"/>
      <c r="G257" s="37"/>
      <c r="H257" s="79"/>
    </row>
    <row r="258" spans="2:8" x14ac:dyDescent="0.3">
      <c r="B258" s="78"/>
      <c r="F258" s="37"/>
      <c r="G258" s="37"/>
      <c r="H258" s="79"/>
    </row>
    <row r="259" spans="2:8" x14ac:dyDescent="0.3">
      <c r="B259" s="78"/>
      <c r="F259" s="37"/>
      <c r="G259" s="37"/>
      <c r="H259" s="79"/>
    </row>
    <row r="260" spans="2:8" x14ac:dyDescent="0.3">
      <c r="B260" s="78"/>
      <c r="F260" s="37"/>
      <c r="G260" s="37"/>
      <c r="H260" s="79"/>
    </row>
    <row r="261" spans="2:8" x14ac:dyDescent="0.3">
      <c r="B261" s="78"/>
      <c r="F261" s="37"/>
      <c r="G261" s="37"/>
      <c r="H261" s="79"/>
    </row>
    <row r="262" spans="2:8" x14ac:dyDescent="0.3">
      <c r="B262" s="78"/>
      <c r="F262" s="37"/>
      <c r="G262" s="37"/>
      <c r="H262" s="79"/>
    </row>
    <row r="263" spans="2:8" x14ac:dyDescent="0.3">
      <c r="B263" s="78"/>
      <c r="F263" s="37"/>
      <c r="G263" s="37"/>
      <c r="H263" s="79"/>
    </row>
    <row r="264" spans="2:8" x14ac:dyDescent="0.3">
      <c r="B264" s="78"/>
      <c r="F264" s="37"/>
      <c r="G264" s="37"/>
      <c r="H264" s="79"/>
    </row>
    <row r="265" spans="2:8" x14ac:dyDescent="0.3">
      <c r="B265" s="78"/>
      <c r="F265" s="37"/>
      <c r="G265" s="37"/>
      <c r="H265" s="79"/>
    </row>
    <row r="266" spans="2:8" x14ac:dyDescent="0.3">
      <c r="B266" s="78"/>
      <c r="F266" s="37"/>
      <c r="G266" s="37"/>
      <c r="H266" s="79"/>
    </row>
    <row r="267" spans="2:8" x14ac:dyDescent="0.3">
      <c r="B267" s="78"/>
      <c r="F267" s="37"/>
      <c r="G267" s="37"/>
      <c r="H267" s="79"/>
    </row>
    <row r="268" spans="2:8" x14ac:dyDescent="0.3">
      <c r="B268" s="78"/>
      <c r="F268" s="37"/>
      <c r="G268" s="37"/>
      <c r="H268" s="79"/>
    </row>
    <row r="269" spans="2:8" x14ac:dyDescent="0.3">
      <c r="B269" s="78"/>
      <c r="F269" s="37"/>
      <c r="G269" s="37"/>
      <c r="H269" s="79"/>
    </row>
    <row r="270" spans="2:8" x14ac:dyDescent="0.3">
      <c r="B270" s="78"/>
      <c r="F270" s="37"/>
      <c r="G270" s="37"/>
      <c r="H270" s="79"/>
    </row>
    <row r="271" spans="2:8" x14ac:dyDescent="0.3">
      <c r="B271" s="78"/>
      <c r="F271" s="37"/>
      <c r="G271" s="37"/>
      <c r="H271" s="79"/>
    </row>
    <row r="272" spans="2:8" x14ac:dyDescent="0.3">
      <c r="B272" s="78"/>
      <c r="F272" s="37"/>
      <c r="G272" s="37"/>
      <c r="H272" s="79"/>
    </row>
    <row r="273" spans="2:8" x14ac:dyDescent="0.3">
      <c r="B273" s="78"/>
      <c r="F273" s="37"/>
      <c r="G273" s="37"/>
      <c r="H273" s="79"/>
    </row>
    <row r="274" spans="2:8" x14ac:dyDescent="0.3">
      <c r="B274" s="78"/>
      <c r="F274" s="37"/>
      <c r="G274" s="37"/>
      <c r="H274" s="79"/>
    </row>
    <row r="275" spans="2:8" x14ac:dyDescent="0.3">
      <c r="B275" s="78"/>
      <c r="F275" s="37"/>
      <c r="G275" s="37"/>
      <c r="H275" s="79"/>
    </row>
    <row r="276" spans="2:8" x14ac:dyDescent="0.3">
      <c r="B276" s="78"/>
      <c r="F276" s="37"/>
      <c r="G276" s="37"/>
      <c r="H276" s="79"/>
    </row>
    <row r="277" spans="2:8" x14ac:dyDescent="0.3">
      <c r="B277" s="78"/>
      <c r="F277" s="37"/>
      <c r="G277" s="37"/>
      <c r="H277" s="79"/>
    </row>
    <row r="278" spans="2:8" x14ac:dyDescent="0.3">
      <c r="B278" s="78"/>
      <c r="F278" s="37"/>
      <c r="G278" s="37"/>
      <c r="H278" s="79"/>
    </row>
    <row r="279" spans="2:8" x14ac:dyDescent="0.3">
      <c r="B279" s="78"/>
      <c r="F279" s="37"/>
      <c r="G279" s="37"/>
      <c r="H279" s="79"/>
    </row>
    <row r="280" spans="2:8" x14ac:dyDescent="0.3">
      <c r="B280" s="78"/>
      <c r="F280" s="37"/>
      <c r="G280" s="37"/>
      <c r="H280" s="79"/>
    </row>
    <row r="281" spans="2:8" x14ac:dyDescent="0.3">
      <c r="B281" s="78"/>
      <c r="F281" s="37"/>
      <c r="G281" s="37"/>
      <c r="H281" s="79"/>
    </row>
    <row r="282" spans="2:8" x14ac:dyDescent="0.3">
      <c r="B282" s="78"/>
      <c r="F282" s="37"/>
      <c r="G282" s="37"/>
      <c r="H282" s="79"/>
    </row>
    <row r="283" spans="2:8" x14ac:dyDescent="0.3">
      <c r="B283" s="78"/>
      <c r="F283" s="37"/>
      <c r="G283" s="37"/>
      <c r="H283" s="79"/>
    </row>
    <row r="284" spans="2:8" x14ac:dyDescent="0.3">
      <c r="B284" s="78"/>
      <c r="F284" s="37"/>
      <c r="G284" s="37"/>
      <c r="H284" s="79"/>
    </row>
    <row r="285" spans="2:8" x14ac:dyDescent="0.3">
      <c r="B285" s="78"/>
      <c r="F285" s="37"/>
      <c r="G285" s="37"/>
      <c r="H285" s="79"/>
    </row>
    <row r="286" spans="2:8" x14ac:dyDescent="0.3">
      <c r="B286" s="78"/>
      <c r="F286" s="37"/>
      <c r="G286" s="37"/>
      <c r="H286" s="79"/>
    </row>
    <row r="287" spans="2:8" x14ac:dyDescent="0.3">
      <c r="B287" s="78"/>
      <c r="F287" s="37"/>
      <c r="G287" s="37"/>
      <c r="H287" s="79"/>
    </row>
    <row r="288" spans="2:8" x14ac:dyDescent="0.3">
      <c r="B288" s="78"/>
      <c r="F288" s="37"/>
      <c r="G288" s="37"/>
      <c r="H288" s="79"/>
    </row>
    <row r="289" spans="2:8" x14ac:dyDescent="0.3">
      <c r="B289" s="78"/>
      <c r="F289" s="37"/>
      <c r="G289" s="37"/>
      <c r="H289" s="79"/>
    </row>
    <row r="290" spans="2:8" x14ac:dyDescent="0.3">
      <c r="B290" s="78"/>
      <c r="F290" s="37"/>
      <c r="G290" s="37"/>
      <c r="H290" s="79"/>
    </row>
    <row r="291" spans="2:8" x14ac:dyDescent="0.3">
      <c r="B291" s="78"/>
      <c r="F291" s="37"/>
      <c r="G291" s="37"/>
      <c r="H291" s="79"/>
    </row>
    <row r="292" spans="2:8" x14ac:dyDescent="0.3">
      <c r="B292" s="78"/>
      <c r="F292" s="37"/>
      <c r="G292" s="37"/>
      <c r="H292" s="79"/>
    </row>
    <row r="293" spans="2:8" x14ac:dyDescent="0.3">
      <c r="B293" s="78"/>
      <c r="F293" s="37"/>
      <c r="G293" s="37"/>
      <c r="H293" s="79"/>
    </row>
    <row r="294" spans="2:8" x14ac:dyDescent="0.3">
      <c r="B294" s="78"/>
      <c r="F294" s="37"/>
      <c r="G294" s="37"/>
      <c r="H294" s="79"/>
    </row>
    <row r="295" spans="2:8" x14ac:dyDescent="0.3">
      <c r="B295" s="78"/>
      <c r="F295" s="37"/>
      <c r="G295" s="37"/>
      <c r="H295" s="37"/>
    </row>
    <row r="296" spans="2:8" x14ac:dyDescent="0.3">
      <c r="B296" s="78"/>
      <c r="F296" s="37"/>
      <c r="G296" s="37"/>
      <c r="H296" s="37"/>
    </row>
    <row r="297" spans="2:8" x14ac:dyDescent="0.3">
      <c r="B297" s="78"/>
      <c r="F297" s="37"/>
      <c r="G297" s="37"/>
      <c r="H297" s="37"/>
    </row>
    <row r="298" spans="2:8" x14ac:dyDescent="0.3">
      <c r="B298" s="78"/>
      <c r="F298" s="37"/>
      <c r="G298" s="37"/>
      <c r="H298" s="37"/>
    </row>
    <row r="299" spans="2:8" x14ac:dyDescent="0.3">
      <c r="B299" s="78"/>
      <c r="F299" s="37"/>
      <c r="G299" s="37"/>
      <c r="H299" s="37"/>
    </row>
    <row r="300" spans="2:8" x14ac:dyDescent="0.3">
      <c r="B300" s="78"/>
      <c r="F300" s="37"/>
      <c r="G300" s="37"/>
      <c r="H300" s="37"/>
    </row>
    <row r="301" spans="2:8" x14ac:dyDescent="0.3">
      <c r="B301" s="78"/>
      <c r="F301" s="37"/>
      <c r="G301" s="37"/>
      <c r="H301" s="37"/>
    </row>
    <row r="302" spans="2:8" x14ac:dyDescent="0.3">
      <c r="B302" s="78"/>
      <c r="F302" s="37"/>
      <c r="G302" s="37"/>
      <c r="H302" s="37"/>
    </row>
    <row r="303" spans="2:8" x14ac:dyDescent="0.3">
      <c r="B303" s="78"/>
      <c r="F303" s="37"/>
      <c r="G303" s="37"/>
      <c r="H303" s="37"/>
    </row>
    <row r="304" spans="2:8" x14ac:dyDescent="0.3">
      <c r="B304" s="78"/>
      <c r="F304" s="37"/>
      <c r="G304" s="37"/>
      <c r="H304" s="37"/>
    </row>
    <row r="305" spans="2:8" x14ac:dyDescent="0.3">
      <c r="B305" s="78"/>
      <c r="F305" s="37"/>
      <c r="G305" s="37"/>
      <c r="H305" s="37"/>
    </row>
    <row r="306" spans="2:8" x14ac:dyDescent="0.3">
      <c r="B306" s="78"/>
      <c r="F306" s="37"/>
      <c r="G306" s="37"/>
      <c r="H306" s="37"/>
    </row>
    <row r="307" spans="2:8" x14ac:dyDescent="0.3">
      <c r="B307" s="78"/>
      <c r="F307" s="37"/>
      <c r="G307" s="37"/>
      <c r="H307" s="37"/>
    </row>
    <row r="308" spans="2:8" x14ac:dyDescent="0.3">
      <c r="B308" s="78"/>
      <c r="F308" s="37"/>
      <c r="G308" s="37"/>
      <c r="H308" s="37"/>
    </row>
    <row r="309" spans="2:8" x14ac:dyDescent="0.3">
      <c r="B309" s="78"/>
      <c r="F309" s="37"/>
      <c r="G309" s="37"/>
      <c r="H309" s="37"/>
    </row>
    <row r="310" spans="2:8" x14ac:dyDescent="0.3">
      <c r="B310" s="78"/>
      <c r="F310" s="37"/>
      <c r="G310" s="37"/>
      <c r="H310" s="37"/>
    </row>
    <row r="311" spans="2:8" x14ac:dyDescent="0.3">
      <c r="F311" s="37"/>
      <c r="G311" s="37"/>
      <c r="H311" s="37"/>
    </row>
    <row r="312" spans="2:8" x14ac:dyDescent="0.3">
      <c r="F312" s="37"/>
      <c r="G312" s="37"/>
      <c r="H312" s="37"/>
    </row>
    <row r="313" spans="2:8" x14ac:dyDescent="0.3">
      <c r="F313" s="37"/>
      <c r="G313" s="37"/>
      <c r="H313" s="37"/>
    </row>
    <row r="314" spans="2:8" x14ac:dyDescent="0.3">
      <c r="F314" s="37"/>
      <c r="G314" s="37"/>
      <c r="H314" s="37"/>
    </row>
    <row r="315" spans="2:8" x14ac:dyDescent="0.3">
      <c r="F315" s="37"/>
      <c r="G315" s="37"/>
      <c r="H315" s="37"/>
    </row>
    <row r="316" spans="2:8" x14ac:dyDescent="0.3">
      <c r="F316" s="37"/>
      <c r="G316" s="37"/>
      <c r="H316" s="37"/>
    </row>
    <row r="317" spans="2:8" x14ac:dyDescent="0.3">
      <c r="F317" s="37"/>
      <c r="G317" s="37"/>
      <c r="H317" s="37"/>
    </row>
    <row r="318" spans="2:8" x14ac:dyDescent="0.3">
      <c r="F318" s="37"/>
      <c r="G318" s="37"/>
      <c r="H318" s="37"/>
    </row>
    <row r="319" spans="2:8" x14ac:dyDescent="0.3">
      <c r="F319" s="37"/>
      <c r="G319" s="37"/>
      <c r="H319" s="37"/>
    </row>
    <row r="320" spans="2:8" x14ac:dyDescent="0.3">
      <c r="G320" s="37"/>
      <c r="H320" s="37"/>
    </row>
  </sheetData>
  <pageMargins left="0.7" right="0.7" top="0.75" bottom="0.75" header="0.3" footer="0.3"/>
  <ignoredErrors>
    <ignoredError sqref="D5:D6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51"/>
  <sheetViews>
    <sheetView showGridLines="0" workbookViewId="0">
      <selection activeCell="B2" sqref="B2"/>
    </sheetView>
  </sheetViews>
  <sheetFormatPr defaultRowHeight="15" x14ac:dyDescent="0.3"/>
  <cols>
    <col min="1" max="1" width="2.7109375" style="1" customWidth="1"/>
    <col min="2" max="2" width="5.5703125" style="1" customWidth="1"/>
    <col min="3" max="4" width="4.85546875" style="1" customWidth="1"/>
    <col min="5" max="5" width="1.7109375" style="1" customWidth="1"/>
    <col min="6" max="6" width="6.140625" style="1" customWidth="1"/>
    <col min="7" max="8" width="4.85546875" style="1" customWidth="1"/>
    <col min="9" max="9" width="2.7109375" style="1" customWidth="1"/>
    <col min="10" max="10" width="5.5703125" style="1" customWidth="1"/>
    <col min="11" max="12" width="4.85546875" style="1" customWidth="1"/>
    <col min="13" max="13" width="2.7109375" style="1" customWidth="1"/>
    <col min="14" max="14" width="6.140625" style="1" customWidth="1"/>
    <col min="15" max="16" width="4.85546875" style="1" customWidth="1"/>
    <col min="17" max="17" width="2.7109375" style="1" customWidth="1"/>
    <col min="18" max="18" width="5.5703125" style="1" customWidth="1"/>
    <col min="19" max="20" width="4.85546875" style="1" customWidth="1"/>
    <col min="21" max="21" width="1.7109375" style="1" customWidth="1"/>
    <col min="22" max="22" width="6.140625" style="1" customWidth="1"/>
    <col min="23" max="24" width="4.85546875" style="1" customWidth="1"/>
    <col min="25" max="16384" width="9.140625" style="1"/>
  </cols>
  <sheetData>
    <row r="2" spans="2:24" x14ac:dyDescent="0.3">
      <c r="B2" s="25" t="s">
        <v>122</v>
      </c>
      <c r="C2" s="25"/>
      <c r="D2" s="25"/>
      <c r="E2" s="25"/>
      <c r="F2" s="25"/>
      <c r="G2" s="25"/>
      <c r="H2" s="25"/>
      <c r="J2" s="25" t="s">
        <v>336</v>
      </c>
      <c r="K2" s="25"/>
      <c r="L2" s="25"/>
      <c r="M2" s="25"/>
      <c r="N2" s="25"/>
      <c r="O2" s="25"/>
      <c r="P2" s="25"/>
      <c r="R2" s="25" t="s">
        <v>123</v>
      </c>
      <c r="S2" s="25"/>
      <c r="T2" s="25"/>
      <c r="U2" s="25"/>
      <c r="V2" s="25"/>
      <c r="W2" s="25"/>
      <c r="X2" s="25"/>
    </row>
    <row r="3" spans="2:24" x14ac:dyDescent="0.3">
      <c r="B3" s="99" t="s">
        <v>5</v>
      </c>
      <c r="C3" s="27" t="s">
        <v>335</v>
      </c>
      <c r="D3" s="27" t="s">
        <v>334</v>
      </c>
      <c r="F3" s="99" t="s">
        <v>8</v>
      </c>
      <c r="G3" s="27" t="s">
        <v>335</v>
      </c>
      <c r="H3" s="27" t="s">
        <v>334</v>
      </c>
      <c r="J3" s="99" t="s">
        <v>5</v>
      </c>
      <c r="K3" s="27" t="s">
        <v>335</v>
      </c>
      <c r="L3" s="27" t="s">
        <v>334</v>
      </c>
      <c r="N3" s="99" t="s">
        <v>8</v>
      </c>
      <c r="O3" s="27" t="s">
        <v>335</v>
      </c>
      <c r="P3" s="27" t="s">
        <v>334</v>
      </c>
      <c r="R3" s="99" t="s">
        <v>5</v>
      </c>
      <c r="S3" s="27" t="s">
        <v>335</v>
      </c>
      <c r="T3" s="27" t="s">
        <v>334</v>
      </c>
      <c r="V3" s="99" t="s">
        <v>8</v>
      </c>
      <c r="W3" s="27" t="s">
        <v>335</v>
      </c>
      <c r="X3" s="27" t="s">
        <v>334</v>
      </c>
    </row>
    <row r="4" spans="2:24" x14ac:dyDescent="0.3">
      <c r="B4" s="37" t="s">
        <v>33</v>
      </c>
      <c r="C4" s="37">
        <f>COUNTIFS($C$9:$C$49,B4,$D$9:$D$49,C$3)</f>
        <v>19</v>
      </c>
      <c r="D4" s="37">
        <f>COUNTIFS($C$9:$C$49,B4,$D$9:$D$49,D$3)</f>
        <v>1</v>
      </c>
      <c r="F4" s="37" t="s">
        <v>42</v>
      </c>
      <c r="G4" s="37">
        <f>COUNTIFS($G$9:$G$49,F4,$H$9:$H$49,G$3)</f>
        <v>0</v>
      </c>
      <c r="H4" s="37">
        <f>COUNTIFS($G$9:$G$49,F4,$H$9:$H$49,H$3)</f>
        <v>0</v>
      </c>
      <c r="J4" s="37" t="s">
        <v>33</v>
      </c>
      <c r="K4" s="37">
        <f>COUNTIFS($K$9:$K$49,J4,$L$9:$L$49,K$3)</f>
        <v>2</v>
      </c>
      <c r="L4" s="37">
        <f>COUNTIFS($K$9:$K$49,J4,$L$9:$L$49,L$3)</f>
        <v>0</v>
      </c>
      <c r="N4" s="37" t="s">
        <v>42</v>
      </c>
      <c r="O4" s="37">
        <f>COUNTIFS($O$9:$O$49,N4,$P$9:$P$49,O$3)</f>
        <v>12</v>
      </c>
      <c r="P4" s="37">
        <f>COUNTIFS($O$9:$O$49,N4,$P$9:$P$49,P$3)</f>
        <v>1</v>
      </c>
      <c r="R4" s="37" t="s">
        <v>33</v>
      </c>
      <c r="S4" s="37">
        <f>COUNTIFS($S$9:$S$49,R4,$T$9:$T$49,S$3)</f>
        <v>16</v>
      </c>
      <c r="T4" s="37">
        <f>COUNTIFS($S$9:$S$49,R4,$T$9:$T$49,T$3)</f>
        <v>3</v>
      </c>
      <c r="V4" s="37" t="s">
        <v>42</v>
      </c>
      <c r="W4" s="37">
        <f>COUNTIFS($W$9:$W$49,V4,$X$9:$X$49,W$3)</f>
        <v>12</v>
      </c>
      <c r="X4" s="37">
        <f>COUNTIFS($W$9:$W$49,V4,$X$9:$X$49,X$3)</f>
        <v>1</v>
      </c>
    </row>
    <row r="5" spans="2:24" x14ac:dyDescent="0.3">
      <c r="B5" s="37" t="s">
        <v>31</v>
      </c>
      <c r="C5" s="37">
        <f>COUNTIFS($C$9:$C$49,B5,$D$9:$D$49,C$3)</f>
        <v>11</v>
      </c>
      <c r="D5" s="37">
        <f>COUNTIFS($C$9:$C$49,B5,$D$9:$D$49,D$3)</f>
        <v>6</v>
      </c>
      <c r="F5" s="37" t="s">
        <v>41</v>
      </c>
      <c r="G5" s="37">
        <f>COUNTIFS($G$9:$G$49,F5,$H$9:$H$49,G$3)</f>
        <v>0</v>
      </c>
      <c r="H5" s="37">
        <f>COUNTIFS($G$9:$G$49,F5,$H$9:$H$49,H$3)</f>
        <v>0</v>
      </c>
      <c r="J5" s="37" t="s">
        <v>31</v>
      </c>
      <c r="K5" s="37">
        <f>COUNTIFS($K$9:$K$49,J5,$L$9:$L$49,K$3)</f>
        <v>14</v>
      </c>
      <c r="L5" s="37">
        <f>COUNTIFS($K$9:$K$49,J5,$L$9:$L$49,L$3)</f>
        <v>4</v>
      </c>
      <c r="N5" s="37" t="s">
        <v>41</v>
      </c>
      <c r="O5" s="37">
        <f>COUNTIFS($O$9:$O$49,N5,$P$9:$P$49,O$3)</f>
        <v>10</v>
      </c>
      <c r="P5" s="37">
        <f>COUNTIFS($O$9:$O$49,N5,$P$9:$P$49,P$3)</f>
        <v>1</v>
      </c>
      <c r="R5" s="37" t="s">
        <v>31</v>
      </c>
      <c r="S5" s="37">
        <f>COUNTIFS($S$9:$S$49,R5,$T$9:$T$49,S$3)</f>
        <v>15</v>
      </c>
      <c r="T5" s="37">
        <f>COUNTIFS($S$9:$S$49,R5,$T$9:$T$49,T$3)</f>
        <v>3</v>
      </c>
      <c r="V5" s="37" t="s">
        <v>41</v>
      </c>
      <c r="W5" s="37">
        <f t="shared" ref="W5" si="0">COUNTIFS($W$9:$W$49,V5,$X$9:$X$49,W$3)</f>
        <v>9</v>
      </c>
      <c r="X5" s="37">
        <f t="shared" ref="X5:X6" si="1">COUNTIFS($W$9:$W$49,V5,$X$9:$X$49,X$3)</f>
        <v>1</v>
      </c>
    </row>
    <row r="6" spans="2:24" x14ac:dyDescent="0.3">
      <c r="B6" s="37"/>
      <c r="C6" s="37"/>
      <c r="D6" s="37"/>
      <c r="F6" s="37" t="s">
        <v>43</v>
      </c>
      <c r="G6" s="37">
        <f>COUNTIFS($G$9:$G$49,F6,$H$9:$H$49,G$3)</f>
        <v>0</v>
      </c>
      <c r="H6" s="37">
        <f>COUNTIFS($G$9:$G$49,F6,$H$9:$H$49,H$3)</f>
        <v>0</v>
      </c>
      <c r="J6" s="100" t="s">
        <v>339</v>
      </c>
      <c r="K6" s="100"/>
      <c r="L6" s="100"/>
      <c r="N6" s="37" t="s">
        <v>43</v>
      </c>
      <c r="O6" s="37">
        <f>COUNTIFS($O$9:$O$49,N6,$P$9:$P$49,O$3)</f>
        <v>13</v>
      </c>
      <c r="P6" s="37">
        <f>COUNTIFS($O$9:$O$49,N6,$P$9:$P$49,P$3)</f>
        <v>4</v>
      </c>
      <c r="R6" s="100"/>
      <c r="S6" s="100"/>
      <c r="T6" s="100"/>
      <c r="V6" s="37" t="s">
        <v>43</v>
      </c>
      <c r="W6" s="37">
        <f>COUNTIFS($W$9:$W$49,V6,$X$9:$X$49,W$3)</f>
        <v>14</v>
      </c>
      <c r="X6" s="37">
        <f t="shared" si="1"/>
        <v>4</v>
      </c>
    </row>
    <row r="7" spans="2:24" x14ac:dyDescent="0.3">
      <c r="B7" s="37"/>
      <c r="C7" s="37"/>
      <c r="D7" s="37"/>
      <c r="F7" s="37"/>
      <c r="G7" s="37"/>
      <c r="H7" s="37"/>
      <c r="J7" s="100"/>
      <c r="K7" s="100"/>
      <c r="L7" s="100"/>
      <c r="N7" s="37"/>
      <c r="O7" s="37"/>
      <c r="P7" s="37"/>
      <c r="R7" s="37"/>
      <c r="S7" s="37"/>
      <c r="T7" s="37"/>
      <c r="V7" s="37"/>
      <c r="W7" s="37"/>
      <c r="X7" s="37"/>
    </row>
    <row r="8" spans="2:24" x14ac:dyDescent="0.3">
      <c r="B8" s="101" t="s">
        <v>86</v>
      </c>
      <c r="C8" s="27" t="s">
        <v>75</v>
      </c>
      <c r="D8" s="27" t="s">
        <v>333</v>
      </c>
      <c r="E8" s="6"/>
      <c r="F8" s="101" t="s">
        <v>86</v>
      </c>
      <c r="G8" s="27" t="s">
        <v>75</v>
      </c>
      <c r="H8" s="27" t="s">
        <v>333</v>
      </c>
      <c r="I8" s="6"/>
      <c r="J8" s="101" t="s">
        <v>86</v>
      </c>
      <c r="K8" s="27" t="s">
        <v>75</v>
      </c>
      <c r="L8" s="27" t="s">
        <v>333</v>
      </c>
      <c r="M8" s="6"/>
      <c r="N8" s="101" t="s">
        <v>86</v>
      </c>
      <c r="O8" s="27" t="s">
        <v>75</v>
      </c>
      <c r="P8" s="27" t="s">
        <v>333</v>
      </c>
      <c r="Q8" s="6"/>
      <c r="R8" s="101" t="s">
        <v>86</v>
      </c>
      <c r="S8" s="27" t="s">
        <v>75</v>
      </c>
      <c r="T8" s="27" t="s">
        <v>333</v>
      </c>
      <c r="U8" s="6"/>
      <c r="V8" s="101" t="s">
        <v>86</v>
      </c>
      <c r="W8" s="27" t="s">
        <v>75</v>
      </c>
      <c r="X8" s="27" t="s">
        <v>333</v>
      </c>
    </row>
    <row r="9" spans="2:24" x14ac:dyDescent="0.3">
      <c r="B9" s="102">
        <v>1</v>
      </c>
      <c r="C9" s="39" t="s">
        <v>33</v>
      </c>
      <c r="D9" s="39" t="s">
        <v>335</v>
      </c>
      <c r="E9" s="39"/>
      <c r="F9" s="102">
        <v>1</v>
      </c>
      <c r="G9" s="39"/>
      <c r="H9" s="39" t="s">
        <v>335</v>
      </c>
      <c r="I9" s="6"/>
      <c r="J9" s="102">
        <v>1</v>
      </c>
      <c r="K9" s="39"/>
      <c r="L9" s="39"/>
      <c r="M9" s="6"/>
      <c r="N9" s="102">
        <v>1</v>
      </c>
      <c r="O9" s="39" t="s">
        <v>41</v>
      </c>
      <c r="P9" s="39" t="s">
        <v>335</v>
      </c>
      <c r="Q9" s="6"/>
      <c r="R9" s="102">
        <v>1</v>
      </c>
      <c r="S9" s="39" t="s">
        <v>33</v>
      </c>
      <c r="T9" s="39" t="s">
        <v>335</v>
      </c>
      <c r="U9" s="39"/>
      <c r="V9" s="102">
        <v>1</v>
      </c>
      <c r="W9" s="37" t="s">
        <v>43</v>
      </c>
      <c r="X9" s="37" t="s">
        <v>334</v>
      </c>
    </row>
    <row r="10" spans="2:24" x14ac:dyDescent="0.3">
      <c r="B10" s="102">
        <f>B9+1</f>
        <v>2</v>
      </c>
      <c r="C10" s="39" t="s">
        <v>33</v>
      </c>
      <c r="D10" s="39" t="s">
        <v>335</v>
      </c>
      <c r="E10" s="39"/>
      <c r="F10" s="102">
        <f>F9+1</f>
        <v>2</v>
      </c>
      <c r="G10" s="39"/>
      <c r="H10" s="39" t="s">
        <v>335</v>
      </c>
      <c r="I10" s="6"/>
      <c r="J10" s="102">
        <f>J9+1</f>
        <v>2</v>
      </c>
      <c r="K10" s="39"/>
      <c r="L10" s="39"/>
      <c r="M10" s="6"/>
      <c r="N10" s="102">
        <v>2</v>
      </c>
      <c r="O10" s="39" t="s">
        <v>41</v>
      </c>
      <c r="P10" s="39" t="s">
        <v>335</v>
      </c>
      <c r="Q10" s="6"/>
      <c r="R10" s="102">
        <f>R9+1</f>
        <v>2</v>
      </c>
      <c r="S10" s="39" t="s">
        <v>31</v>
      </c>
      <c r="T10" s="39" t="s">
        <v>335</v>
      </c>
      <c r="U10" s="39"/>
      <c r="V10" s="102">
        <v>2</v>
      </c>
      <c r="W10" s="37" t="s">
        <v>43</v>
      </c>
      <c r="X10" s="37" t="s">
        <v>335</v>
      </c>
    </row>
    <row r="11" spans="2:24" x14ac:dyDescent="0.3">
      <c r="B11" s="102">
        <f t="shared" ref="B11:B45" si="2">B10+1</f>
        <v>3</v>
      </c>
      <c r="C11" s="39" t="s">
        <v>33</v>
      </c>
      <c r="D11" s="39" t="s">
        <v>335</v>
      </c>
      <c r="E11" s="39"/>
      <c r="F11" s="102">
        <f t="shared" ref="F11:F49" si="3">F10+1</f>
        <v>3</v>
      </c>
      <c r="G11" s="39"/>
      <c r="H11" s="39" t="s">
        <v>335</v>
      </c>
      <c r="I11" s="6"/>
      <c r="J11" s="102">
        <f t="shared" ref="J11:J45" si="4">J10+1</f>
        <v>3</v>
      </c>
      <c r="K11" s="39"/>
      <c r="L11" s="39"/>
      <c r="M11" s="6"/>
      <c r="N11" s="102">
        <v>3</v>
      </c>
      <c r="O11" s="39" t="s">
        <v>43</v>
      </c>
      <c r="P11" s="39" t="s">
        <v>335</v>
      </c>
      <c r="Q11" s="6"/>
      <c r="R11" s="102">
        <f t="shared" ref="R11:R45" si="5">R10+1</f>
        <v>3</v>
      </c>
      <c r="S11" s="39" t="s">
        <v>31</v>
      </c>
      <c r="T11" s="39" t="s">
        <v>335</v>
      </c>
      <c r="U11" s="39"/>
      <c r="V11" s="102">
        <v>3</v>
      </c>
      <c r="W11" s="37" t="s">
        <v>41</v>
      </c>
      <c r="X11" s="37" t="s">
        <v>334</v>
      </c>
    </row>
    <row r="12" spans="2:24" x14ac:dyDescent="0.3">
      <c r="B12" s="102">
        <f t="shared" si="2"/>
        <v>4</v>
      </c>
      <c r="C12" s="39" t="s">
        <v>31</v>
      </c>
      <c r="D12" s="39" t="s">
        <v>334</v>
      </c>
      <c r="E12" s="39"/>
      <c r="F12" s="102">
        <f t="shared" si="3"/>
        <v>4</v>
      </c>
      <c r="G12" s="39"/>
      <c r="H12" s="39" t="s">
        <v>335</v>
      </c>
      <c r="I12" s="6"/>
      <c r="J12" s="102">
        <f t="shared" si="4"/>
        <v>4</v>
      </c>
      <c r="K12" s="39"/>
      <c r="L12" s="39"/>
      <c r="M12" s="6"/>
      <c r="N12" s="102">
        <v>4</v>
      </c>
      <c r="O12" s="39" t="s">
        <v>41</v>
      </c>
      <c r="P12" s="39" t="s">
        <v>335</v>
      </c>
      <c r="Q12" s="6"/>
      <c r="R12" s="102">
        <f t="shared" si="5"/>
        <v>4</v>
      </c>
      <c r="S12" s="39" t="s">
        <v>33</v>
      </c>
      <c r="T12" s="39" t="s">
        <v>335</v>
      </c>
      <c r="U12" s="39"/>
      <c r="V12" s="102">
        <v>4</v>
      </c>
      <c r="W12" s="37" t="s">
        <v>41</v>
      </c>
      <c r="X12" s="37" t="s">
        <v>335</v>
      </c>
    </row>
    <row r="13" spans="2:24" x14ac:dyDescent="0.3">
      <c r="B13" s="102">
        <f t="shared" si="2"/>
        <v>5</v>
      </c>
      <c r="C13" s="39" t="s">
        <v>31</v>
      </c>
      <c r="D13" s="39" t="s">
        <v>335</v>
      </c>
      <c r="E13" s="39"/>
      <c r="F13" s="102">
        <f t="shared" si="3"/>
        <v>5</v>
      </c>
      <c r="G13" s="39"/>
      <c r="H13" s="39" t="s">
        <v>335</v>
      </c>
      <c r="I13" s="6"/>
      <c r="J13" s="102">
        <f t="shared" si="4"/>
        <v>5</v>
      </c>
      <c r="K13" s="39" t="s">
        <v>31</v>
      </c>
      <c r="L13" s="39" t="s">
        <v>335</v>
      </c>
      <c r="M13" s="6"/>
      <c r="N13" s="102">
        <v>5</v>
      </c>
      <c r="O13" s="39" t="s">
        <v>43</v>
      </c>
      <c r="P13" s="39" t="s">
        <v>334</v>
      </c>
      <c r="Q13" s="6"/>
      <c r="R13" s="102">
        <f t="shared" si="5"/>
        <v>5</v>
      </c>
      <c r="S13" s="39" t="s">
        <v>33</v>
      </c>
      <c r="T13" s="39" t="s">
        <v>335</v>
      </c>
      <c r="U13" s="39"/>
      <c r="V13" s="102">
        <v>5</v>
      </c>
      <c r="W13" s="37" t="s">
        <v>41</v>
      </c>
      <c r="X13" s="37" t="s">
        <v>335</v>
      </c>
    </row>
    <row r="14" spans="2:24" x14ac:dyDescent="0.3">
      <c r="B14" s="102">
        <f t="shared" si="2"/>
        <v>6</v>
      </c>
      <c r="C14" s="39" t="s">
        <v>31</v>
      </c>
      <c r="D14" s="39" t="s">
        <v>335</v>
      </c>
      <c r="E14" s="39"/>
      <c r="F14" s="102">
        <f t="shared" si="3"/>
        <v>6</v>
      </c>
      <c r="G14" s="39"/>
      <c r="H14" s="39" t="s">
        <v>335</v>
      </c>
      <c r="I14" s="6"/>
      <c r="J14" s="102">
        <f t="shared" si="4"/>
        <v>6</v>
      </c>
      <c r="K14" s="39" t="s">
        <v>33</v>
      </c>
      <c r="L14" s="39" t="s">
        <v>335</v>
      </c>
      <c r="M14" s="6"/>
      <c r="N14" s="102">
        <v>6</v>
      </c>
      <c r="O14" s="39" t="s">
        <v>43</v>
      </c>
      <c r="P14" s="39" t="s">
        <v>335</v>
      </c>
      <c r="Q14" s="6"/>
      <c r="R14" s="102">
        <f t="shared" si="5"/>
        <v>6</v>
      </c>
      <c r="S14" s="39" t="s">
        <v>31</v>
      </c>
      <c r="T14" s="39" t="s">
        <v>334</v>
      </c>
      <c r="U14" s="39"/>
      <c r="V14" s="102">
        <v>6</v>
      </c>
      <c r="W14" s="37" t="s">
        <v>42</v>
      </c>
      <c r="X14" s="37" t="s">
        <v>335</v>
      </c>
    </row>
    <row r="15" spans="2:24" x14ac:dyDescent="0.3">
      <c r="B15" s="102">
        <f t="shared" si="2"/>
        <v>7</v>
      </c>
      <c r="C15" s="39" t="s">
        <v>33</v>
      </c>
      <c r="D15" s="39" t="s">
        <v>335</v>
      </c>
      <c r="E15" s="39"/>
      <c r="F15" s="102">
        <f t="shared" si="3"/>
        <v>7</v>
      </c>
      <c r="G15" s="39"/>
      <c r="H15" s="39" t="s">
        <v>335</v>
      </c>
      <c r="I15" s="6"/>
      <c r="J15" s="102">
        <f t="shared" si="4"/>
        <v>7</v>
      </c>
      <c r="K15" s="39" t="s">
        <v>31</v>
      </c>
      <c r="L15" s="39" t="s">
        <v>334</v>
      </c>
      <c r="M15" s="6"/>
      <c r="N15" s="102">
        <v>7</v>
      </c>
      <c r="O15" s="39" t="s">
        <v>42</v>
      </c>
      <c r="P15" s="39" t="s">
        <v>335</v>
      </c>
      <c r="Q15" s="6"/>
      <c r="R15" s="102">
        <f t="shared" si="5"/>
        <v>7</v>
      </c>
      <c r="S15" s="39" t="s">
        <v>33</v>
      </c>
      <c r="T15" s="39" t="s">
        <v>334</v>
      </c>
      <c r="U15" s="39"/>
      <c r="V15" s="102">
        <v>7</v>
      </c>
      <c r="W15" s="37" t="s">
        <v>42</v>
      </c>
      <c r="X15" s="37" t="s">
        <v>335</v>
      </c>
    </row>
    <row r="16" spans="2:24" x14ac:dyDescent="0.3">
      <c r="B16" s="102">
        <f t="shared" si="2"/>
        <v>8</v>
      </c>
      <c r="C16" s="39" t="s">
        <v>33</v>
      </c>
      <c r="D16" s="39" t="s">
        <v>334</v>
      </c>
      <c r="E16" s="39"/>
      <c r="F16" s="102">
        <f t="shared" si="3"/>
        <v>8</v>
      </c>
      <c r="G16" s="39"/>
      <c r="H16" s="39" t="s">
        <v>335</v>
      </c>
      <c r="I16" s="6"/>
      <c r="J16" s="102">
        <f t="shared" si="4"/>
        <v>8</v>
      </c>
      <c r="K16" s="39" t="s">
        <v>31</v>
      </c>
      <c r="L16" s="39" t="s">
        <v>335</v>
      </c>
      <c r="M16" s="6"/>
      <c r="N16" s="102">
        <v>8</v>
      </c>
      <c r="O16" s="39" t="s">
        <v>42</v>
      </c>
      <c r="P16" s="39" t="s">
        <v>335</v>
      </c>
      <c r="Q16" s="6"/>
      <c r="R16" s="102">
        <f t="shared" si="5"/>
        <v>8</v>
      </c>
      <c r="S16" s="39" t="s">
        <v>33</v>
      </c>
      <c r="T16" s="39" t="s">
        <v>335</v>
      </c>
      <c r="U16" s="39"/>
      <c r="V16" s="102">
        <v>8</v>
      </c>
      <c r="W16" s="37" t="s">
        <v>42</v>
      </c>
      <c r="X16" s="37" t="s">
        <v>335</v>
      </c>
    </row>
    <row r="17" spans="2:24" x14ac:dyDescent="0.3">
      <c r="B17" s="102">
        <f t="shared" si="2"/>
        <v>9</v>
      </c>
      <c r="C17" s="39" t="s">
        <v>33</v>
      </c>
      <c r="D17" s="39" t="s">
        <v>335</v>
      </c>
      <c r="E17" s="39"/>
      <c r="F17" s="102">
        <f t="shared" si="3"/>
        <v>9</v>
      </c>
      <c r="G17" s="39"/>
      <c r="H17" s="39" t="s">
        <v>335</v>
      </c>
      <c r="I17" s="6"/>
      <c r="J17" s="102">
        <f t="shared" si="4"/>
        <v>9</v>
      </c>
      <c r="K17" s="39" t="s">
        <v>33</v>
      </c>
      <c r="L17" s="39" t="s">
        <v>335</v>
      </c>
      <c r="M17" s="6"/>
      <c r="N17" s="102">
        <v>9</v>
      </c>
      <c r="O17" s="39" t="s">
        <v>42</v>
      </c>
      <c r="P17" s="39" t="s">
        <v>335</v>
      </c>
      <c r="Q17" s="6"/>
      <c r="R17" s="102">
        <f t="shared" si="5"/>
        <v>9</v>
      </c>
      <c r="S17" s="39" t="s">
        <v>33</v>
      </c>
      <c r="T17" s="39" t="s">
        <v>335</v>
      </c>
      <c r="U17" s="39"/>
      <c r="V17" s="102">
        <v>9</v>
      </c>
      <c r="W17" s="37" t="s">
        <v>42</v>
      </c>
      <c r="X17" s="37" t="s">
        <v>335</v>
      </c>
    </row>
    <row r="18" spans="2:24" x14ac:dyDescent="0.3">
      <c r="B18" s="102">
        <f t="shared" si="2"/>
        <v>10</v>
      </c>
      <c r="C18" s="39" t="s">
        <v>31</v>
      </c>
      <c r="D18" s="39" t="s">
        <v>335</v>
      </c>
      <c r="E18" s="39"/>
      <c r="F18" s="102">
        <f t="shared" si="3"/>
        <v>10</v>
      </c>
      <c r="G18" s="39"/>
      <c r="H18" s="39" t="s">
        <v>335</v>
      </c>
      <c r="I18" s="6"/>
      <c r="J18" s="102">
        <f t="shared" si="4"/>
        <v>10</v>
      </c>
      <c r="K18" s="39" t="s">
        <v>31</v>
      </c>
      <c r="L18" s="39" t="s">
        <v>335</v>
      </c>
      <c r="M18" s="6"/>
      <c r="N18" s="102">
        <v>10</v>
      </c>
      <c r="O18" s="39" t="s">
        <v>43</v>
      </c>
      <c r="P18" s="39" t="s">
        <v>334</v>
      </c>
      <c r="Q18" s="6"/>
      <c r="R18" s="102">
        <f t="shared" si="5"/>
        <v>10</v>
      </c>
      <c r="S18" s="39" t="s">
        <v>31</v>
      </c>
      <c r="T18" s="39" t="s">
        <v>335</v>
      </c>
      <c r="U18" s="39"/>
      <c r="V18" s="102">
        <v>10</v>
      </c>
      <c r="W18" s="37" t="s">
        <v>42</v>
      </c>
      <c r="X18" s="37" t="s">
        <v>335</v>
      </c>
    </row>
    <row r="19" spans="2:24" x14ac:dyDescent="0.3">
      <c r="B19" s="102">
        <f t="shared" si="2"/>
        <v>11</v>
      </c>
      <c r="C19" s="39" t="s">
        <v>33</v>
      </c>
      <c r="D19" s="39" t="s">
        <v>335</v>
      </c>
      <c r="E19" s="39"/>
      <c r="F19" s="102">
        <f t="shared" si="3"/>
        <v>11</v>
      </c>
      <c r="G19" s="39"/>
      <c r="H19" s="39" t="s">
        <v>334</v>
      </c>
      <c r="I19" s="6"/>
      <c r="J19" s="102">
        <f t="shared" si="4"/>
        <v>11</v>
      </c>
      <c r="K19" s="39" t="s">
        <v>31</v>
      </c>
      <c r="L19" s="39" t="s">
        <v>334</v>
      </c>
      <c r="M19" s="6"/>
      <c r="N19" s="102">
        <v>11</v>
      </c>
      <c r="O19" s="39" t="s">
        <v>43</v>
      </c>
      <c r="P19" s="39" t="s">
        <v>335</v>
      </c>
      <c r="Q19" s="6"/>
      <c r="R19" s="102">
        <f t="shared" si="5"/>
        <v>11</v>
      </c>
      <c r="S19" s="39" t="s">
        <v>31</v>
      </c>
      <c r="T19" s="39" t="s">
        <v>335</v>
      </c>
      <c r="U19" s="39"/>
      <c r="V19" s="102">
        <v>11</v>
      </c>
      <c r="W19" s="37" t="s">
        <v>42</v>
      </c>
      <c r="X19" s="37" t="s">
        <v>335</v>
      </c>
    </row>
    <row r="20" spans="2:24" x14ac:dyDescent="0.3">
      <c r="B20" s="102">
        <f t="shared" si="2"/>
        <v>12</v>
      </c>
      <c r="C20" s="39" t="s">
        <v>33</v>
      </c>
      <c r="D20" s="39" t="s">
        <v>335</v>
      </c>
      <c r="E20" s="39"/>
      <c r="F20" s="102">
        <f t="shared" si="3"/>
        <v>12</v>
      </c>
      <c r="G20" s="39"/>
      <c r="H20" s="39" t="s">
        <v>334</v>
      </c>
      <c r="I20" s="6"/>
      <c r="J20" s="102">
        <f t="shared" si="4"/>
        <v>12</v>
      </c>
      <c r="K20" s="39"/>
      <c r="L20" s="39"/>
      <c r="M20" s="6"/>
      <c r="N20" s="102">
        <v>12</v>
      </c>
      <c r="O20" s="39" t="s">
        <v>41</v>
      </c>
      <c r="P20" s="39" t="s">
        <v>335</v>
      </c>
      <c r="Q20" s="6"/>
      <c r="R20" s="102">
        <f t="shared" si="5"/>
        <v>12</v>
      </c>
      <c r="S20" s="39" t="s">
        <v>31</v>
      </c>
      <c r="T20" s="39" t="s">
        <v>335</v>
      </c>
      <c r="U20" s="39"/>
      <c r="V20" s="102">
        <v>12</v>
      </c>
      <c r="W20" s="37" t="s">
        <v>43</v>
      </c>
      <c r="X20" s="37" t="s">
        <v>335</v>
      </c>
    </row>
    <row r="21" spans="2:24" x14ac:dyDescent="0.3">
      <c r="B21" s="102">
        <f t="shared" si="2"/>
        <v>13</v>
      </c>
      <c r="C21" s="39" t="s">
        <v>31</v>
      </c>
      <c r="D21" s="39" t="s">
        <v>334</v>
      </c>
      <c r="E21" s="39"/>
      <c r="F21" s="102">
        <f t="shared" si="3"/>
        <v>13</v>
      </c>
      <c r="G21" s="39"/>
      <c r="H21" s="39" t="s">
        <v>335</v>
      </c>
      <c r="I21" s="6"/>
      <c r="J21" s="102">
        <f t="shared" si="4"/>
        <v>13</v>
      </c>
      <c r="K21" s="39" t="s">
        <v>31</v>
      </c>
      <c r="L21" s="39" t="s">
        <v>334</v>
      </c>
      <c r="M21" s="6"/>
      <c r="N21" s="102">
        <v>13</v>
      </c>
      <c r="O21" s="39" t="s">
        <v>41</v>
      </c>
      <c r="P21" s="39" t="s">
        <v>335</v>
      </c>
      <c r="Q21" s="6"/>
      <c r="R21" s="102">
        <f t="shared" si="5"/>
        <v>13</v>
      </c>
      <c r="S21" s="39" t="s">
        <v>33</v>
      </c>
      <c r="T21" s="39" t="s">
        <v>335</v>
      </c>
      <c r="U21" s="39"/>
      <c r="V21" s="102">
        <v>13</v>
      </c>
      <c r="W21" s="37" t="s">
        <v>42</v>
      </c>
      <c r="X21" s="37" t="s">
        <v>335</v>
      </c>
    </row>
    <row r="22" spans="2:24" x14ac:dyDescent="0.3">
      <c r="B22" s="102">
        <f t="shared" si="2"/>
        <v>14</v>
      </c>
      <c r="C22" s="39" t="s">
        <v>31</v>
      </c>
      <c r="D22" s="39" t="s">
        <v>335</v>
      </c>
      <c r="E22" s="39"/>
      <c r="F22" s="102">
        <f t="shared" si="3"/>
        <v>14</v>
      </c>
      <c r="G22" s="39"/>
      <c r="H22" s="39" t="s">
        <v>334</v>
      </c>
      <c r="I22" s="6"/>
      <c r="J22" s="102">
        <f t="shared" si="4"/>
        <v>14</v>
      </c>
      <c r="K22" s="39" t="s">
        <v>31</v>
      </c>
      <c r="L22" s="39" t="s">
        <v>335</v>
      </c>
      <c r="M22" s="6"/>
      <c r="N22" s="102">
        <v>14</v>
      </c>
      <c r="O22" s="39" t="s">
        <v>41</v>
      </c>
      <c r="P22" s="39" t="s">
        <v>334</v>
      </c>
      <c r="Q22" s="6"/>
      <c r="R22" s="102">
        <f t="shared" si="5"/>
        <v>14</v>
      </c>
      <c r="S22" s="39" t="s">
        <v>33</v>
      </c>
      <c r="T22" s="39" t="s">
        <v>334</v>
      </c>
      <c r="U22" s="39"/>
      <c r="V22" s="102">
        <v>14</v>
      </c>
      <c r="W22" s="37" t="s">
        <v>42</v>
      </c>
      <c r="X22" s="37" t="s">
        <v>335</v>
      </c>
    </row>
    <row r="23" spans="2:24" x14ac:dyDescent="0.3">
      <c r="B23" s="102">
        <f t="shared" si="2"/>
        <v>15</v>
      </c>
      <c r="C23" s="39" t="s">
        <v>33</v>
      </c>
      <c r="D23" s="39" t="s">
        <v>335</v>
      </c>
      <c r="E23" s="39"/>
      <c r="F23" s="102">
        <f t="shared" si="3"/>
        <v>15</v>
      </c>
      <c r="G23" s="39"/>
      <c r="H23" s="39" t="s">
        <v>335</v>
      </c>
      <c r="I23" s="6"/>
      <c r="J23" s="102">
        <f t="shared" si="4"/>
        <v>15</v>
      </c>
      <c r="K23" s="39"/>
      <c r="L23" s="39"/>
      <c r="M23" s="6"/>
      <c r="N23" s="102">
        <v>15</v>
      </c>
      <c r="O23" s="39" t="s">
        <v>41</v>
      </c>
      <c r="P23" s="39" t="s">
        <v>335</v>
      </c>
      <c r="Q23" s="6"/>
      <c r="R23" s="102">
        <f t="shared" si="5"/>
        <v>15</v>
      </c>
      <c r="S23" s="39" t="s">
        <v>33</v>
      </c>
      <c r="T23" s="39" t="s">
        <v>335</v>
      </c>
      <c r="U23" s="39"/>
      <c r="V23" s="102">
        <v>15</v>
      </c>
      <c r="W23" s="37" t="s">
        <v>42</v>
      </c>
      <c r="X23" s="37" t="s">
        <v>335</v>
      </c>
    </row>
    <row r="24" spans="2:24" x14ac:dyDescent="0.3">
      <c r="B24" s="102">
        <f t="shared" si="2"/>
        <v>16</v>
      </c>
      <c r="C24" s="39" t="s">
        <v>33</v>
      </c>
      <c r="D24" s="39" t="s">
        <v>335</v>
      </c>
      <c r="E24" s="39"/>
      <c r="F24" s="102">
        <f t="shared" si="3"/>
        <v>16</v>
      </c>
      <c r="G24" s="39"/>
      <c r="H24" s="39" t="s">
        <v>335</v>
      </c>
      <c r="I24" s="6"/>
      <c r="J24" s="102">
        <f t="shared" si="4"/>
        <v>16</v>
      </c>
      <c r="K24" s="39"/>
      <c r="L24" s="39"/>
      <c r="M24" s="6"/>
      <c r="N24" s="102">
        <v>16</v>
      </c>
      <c r="O24" s="39" t="s">
        <v>41</v>
      </c>
      <c r="P24" s="39" t="s">
        <v>335</v>
      </c>
      <c r="Q24" s="6"/>
      <c r="R24" s="102">
        <f t="shared" si="5"/>
        <v>16</v>
      </c>
      <c r="S24" s="39" t="s">
        <v>33</v>
      </c>
      <c r="T24" s="39" t="s">
        <v>335</v>
      </c>
      <c r="U24" s="39"/>
      <c r="V24" s="102">
        <v>16</v>
      </c>
      <c r="W24" s="37" t="s">
        <v>41</v>
      </c>
      <c r="X24" s="37" t="s">
        <v>335</v>
      </c>
    </row>
    <row r="25" spans="2:24" x14ac:dyDescent="0.3">
      <c r="B25" s="102">
        <f t="shared" si="2"/>
        <v>17</v>
      </c>
      <c r="C25" s="39" t="s">
        <v>33</v>
      </c>
      <c r="D25" s="39" t="s">
        <v>335</v>
      </c>
      <c r="E25" s="39"/>
      <c r="F25" s="102">
        <f t="shared" si="3"/>
        <v>17</v>
      </c>
      <c r="G25" s="39"/>
      <c r="H25" s="39" t="s">
        <v>335</v>
      </c>
      <c r="I25" s="6"/>
      <c r="J25" s="102">
        <f t="shared" si="4"/>
        <v>17</v>
      </c>
      <c r="K25" s="39"/>
      <c r="L25" s="39"/>
      <c r="M25" s="6"/>
      <c r="N25" s="102">
        <v>17</v>
      </c>
      <c r="O25" s="39" t="s">
        <v>42</v>
      </c>
      <c r="P25" s="39" t="s">
        <v>335</v>
      </c>
      <c r="Q25" s="6"/>
      <c r="R25" s="102">
        <f t="shared" si="5"/>
        <v>17</v>
      </c>
      <c r="S25" s="39" t="s">
        <v>31</v>
      </c>
      <c r="T25" s="39" t="s">
        <v>334</v>
      </c>
      <c r="U25" s="39"/>
      <c r="V25" s="102">
        <v>17</v>
      </c>
      <c r="W25" s="37" t="s">
        <v>42</v>
      </c>
      <c r="X25" s="37" t="s">
        <v>334</v>
      </c>
    </row>
    <row r="26" spans="2:24" x14ac:dyDescent="0.3">
      <c r="B26" s="102">
        <f t="shared" si="2"/>
        <v>18</v>
      </c>
      <c r="C26" s="39" t="s">
        <v>31</v>
      </c>
      <c r="D26" s="39" t="s">
        <v>335</v>
      </c>
      <c r="E26" s="39"/>
      <c r="F26" s="102">
        <f t="shared" si="3"/>
        <v>18</v>
      </c>
      <c r="G26" s="39"/>
      <c r="H26" s="39" t="s">
        <v>335</v>
      </c>
      <c r="I26" s="6"/>
      <c r="J26" s="102">
        <f t="shared" si="4"/>
        <v>18</v>
      </c>
      <c r="K26" s="39" t="s">
        <v>31</v>
      </c>
      <c r="L26" s="39" t="s">
        <v>335</v>
      </c>
      <c r="M26" s="6"/>
      <c r="N26" s="102">
        <v>18</v>
      </c>
      <c r="O26" s="39" t="s">
        <v>42</v>
      </c>
      <c r="P26" s="39" t="s">
        <v>335</v>
      </c>
      <c r="Q26" s="6"/>
      <c r="R26" s="102">
        <f t="shared" si="5"/>
        <v>18</v>
      </c>
      <c r="S26" s="39" t="s">
        <v>31</v>
      </c>
      <c r="T26" s="39" t="s">
        <v>335</v>
      </c>
      <c r="U26" s="39"/>
      <c r="V26" s="102">
        <v>18</v>
      </c>
      <c r="W26" s="37" t="s">
        <v>42</v>
      </c>
      <c r="X26" s="37" t="s">
        <v>335</v>
      </c>
    </row>
    <row r="27" spans="2:24" x14ac:dyDescent="0.3">
      <c r="B27" s="102">
        <f t="shared" si="2"/>
        <v>19</v>
      </c>
      <c r="C27" s="39" t="s">
        <v>33</v>
      </c>
      <c r="D27" s="39" t="s">
        <v>335</v>
      </c>
      <c r="E27" s="39"/>
      <c r="F27" s="102">
        <f t="shared" si="3"/>
        <v>19</v>
      </c>
      <c r="G27" s="39"/>
      <c r="H27" s="39" t="s">
        <v>335</v>
      </c>
      <c r="I27" s="6"/>
      <c r="J27" s="102">
        <f t="shared" si="4"/>
        <v>19</v>
      </c>
      <c r="K27" s="39"/>
      <c r="L27" s="39"/>
      <c r="M27" s="6"/>
      <c r="N27" s="102">
        <v>19</v>
      </c>
      <c r="O27" s="39" t="s">
        <v>42</v>
      </c>
      <c r="P27" s="39" t="s">
        <v>335</v>
      </c>
      <c r="Q27" s="6"/>
      <c r="R27" s="102">
        <f t="shared" si="5"/>
        <v>19</v>
      </c>
      <c r="S27" s="39" t="s">
        <v>33</v>
      </c>
      <c r="T27" s="39" t="s">
        <v>335</v>
      </c>
      <c r="U27" s="39"/>
      <c r="V27" s="102">
        <v>19</v>
      </c>
      <c r="W27" s="37" t="s">
        <v>42</v>
      </c>
      <c r="X27" s="37" t="s">
        <v>335</v>
      </c>
    </row>
    <row r="28" spans="2:24" x14ac:dyDescent="0.3">
      <c r="B28" s="102">
        <f t="shared" si="2"/>
        <v>20</v>
      </c>
      <c r="C28" s="39" t="s">
        <v>31</v>
      </c>
      <c r="D28" s="39" t="s">
        <v>334</v>
      </c>
      <c r="E28" s="39"/>
      <c r="F28" s="102">
        <f t="shared" si="3"/>
        <v>20</v>
      </c>
      <c r="G28" s="39"/>
      <c r="H28" s="39" t="s">
        <v>335</v>
      </c>
      <c r="I28" s="6"/>
      <c r="J28" s="102">
        <f t="shared" si="4"/>
        <v>20</v>
      </c>
      <c r="K28" s="39"/>
      <c r="L28" s="39"/>
      <c r="M28" s="6"/>
      <c r="N28" s="102">
        <v>20</v>
      </c>
      <c r="O28" s="39" t="s">
        <v>42</v>
      </c>
      <c r="P28" s="39" t="s">
        <v>335</v>
      </c>
      <c r="Q28" s="6"/>
      <c r="R28" s="102">
        <f t="shared" si="5"/>
        <v>20</v>
      </c>
      <c r="S28" s="39" t="s">
        <v>31</v>
      </c>
      <c r="T28" s="39" t="s">
        <v>335</v>
      </c>
      <c r="U28" s="39"/>
      <c r="V28" s="102">
        <v>20</v>
      </c>
      <c r="W28" s="37" t="s">
        <v>42</v>
      </c>
      <c r="X28" s="37" t="s">
        <v>335</v>
      </c>
    </row>
    <row r="29" spans="2:24" x14ac:dyDescent="0.3">
      <c r="B29" s="102">
        <f t="shared" si="2"/>
        <v>21</v>
      </c>
      <c r="C29" s="39" t="s">
        <v>31</v>
      </c>
      <c r="D29" s="39" t="s">
        <v>334</v>
      </c>
      <c r="E29" s="39"/>
      <c r="F29" s="102">
        <f t="shared" si="3"/>
        <v>21</v>
      </c>
      <c r="G29" s="39"/>
      <c r="H29" s="39" t="s">
        <v>335</v>
      </c>
      <c r="I29" s="6"/>
      <c r="J29" s="102">
        <f t="shared" si="4"/>
        <v>21</v>
      </c>
      <c r="K29" s="39" t="s">
        <v>31</v>
      </c>
      <c r="L29" s="39" t="s">
        <v>335</v>
      </c>
      <c r="M29" s="6"/>
      <c r="N29" s="102">
        <v>21</v>
      </c>
      <c r="O29" s="39" t="s">
        <v>43</v>
      </c>
      <c r="P29" s="39" t="s">
        <v>335</v>
      </c>
      <c r="Q29" s="6"/>
      <c r="R29" s="102">
        <f t="shared" si="5"/>
        <v>21</v>
      </c>
      <c r="S29" s="39" t="s">
        <v>31</v>
      </c>
      <c r="T29" s="39" t="s">
        <v>334</v>
      </c>
      <c r="U29" s="39"/>
      <c r="V29" s="102">
        <v>21</v>
      </c>
      <c r="W29" s="37" t="s">
        <v>43</v>
      </c>
      <c r="X29" s="37" t="s">
        <v>335</v>
      </c>
    </row>
    <row r="30" spans="2:24" x14ac:dyDescent="0.3">
      <c r="B30" s="102">
        <f t="shared" si="2"/>
        <v>22</v>
      </c>
      <c r="C30" s="39" t="s">
        <v>33</v>
      </c>
      <c r="D30" s="39" t="s">
        <v>335</v>
      </c>
      <c r="E30" s="39"/>
      <c r="F30" s="102">
        <f t="shared" si="3"/>
        <v>22</v>
      </c>
      <c r="G30" s="39"/>
      <c r="H30" s="39" t="s">
        <v>335</v>
      </c>
      <c r="I30" s="6"/>
      <c r="J30" s="102">
        <f t="shared" si="4"/>
        <v>22</v>
      </c>
      <c r="K30" s="39"/>
      <c r="L30" s="39"/>
      <c r="M30" s="6"/>
      <c r="N30" s="102">
        <v>22</v>
      </c>
      <c r="O30" s="39" t="s">
        <v>42</v>
      </c>
      <c r="P30" s="39" t="s">
        <v>335</v>
      </c>
      <c r="Q30" s="6"/>
      <c r="R30" s="102">
        <f t="shared" si="5"/>
        <v>22</v>
      </c>
      <c r="S30" s="39" t="s">
        <v>31</v>
      </c>
      <c r="T30" s="39" t="s">
        <v>335</v>
      </c>
      <c r="U30" s="39"/>
      <c r="V30" s="102">
        <v>22</v>
      </c>
      <c r="W30" s="37" t="s">
        <v>43</v>
      </c>
      <c r="X30" s="37" t="s">
        <v>335</v>
      </c>
    </row>
    <row r="31" spans="2:24" x14ac:dyDescent="0.3">
      <c r="B31" s="102">
        <f t="shared" si="2"/>
        <v>23</v>
      </c>
      <c r="C31" s="39" t="s">
        <v>31</v>
      </c>
      <c r="D31" s="39" t="s">
        <v>335</v>
      </c>
      <c r="E31" s="39"/>
      <c r="F31" s="102">
        <f t="shared" si="3"/>
        <v>23</v>
      </c>
      <c r="G31" s="39"/>
      <c r="H31" s="39" t="s">
        <v>335</v>
      </c>
      <c r="I31" s="6"/>
      <c r="J31" s="102">
        <f t="shared" si="4"/>
        <v>23</v>
      </c>
      <c r="K31" s="39" t="s">
        <v>31</v>
      </c>
      <c r="L31" s="39" t="s">
        <v>334</v>
      </c>
      <c r="M31" s="6"/>
      <c r="N31" s="102">
        <v>23</v>
      </c>
      <c r="O31" s="39" t="s">
        <v>42</v>
      </c>
      <c r="P31" s="39" t="s">
        <v>335</v>
      </c>
      <c r="Q31" s="6"/>
      <c r="R31" s="102">
        <f t="shared" si="5"/>
        <v>23</v>
      </c>
      <c r="S31" s="39" t="s">
        <v>33</v>
      </c>
      <c r="T31" s="39" t="s">
        <v>335</v>
      </c>
      <c r="U31" s="39"/>
      <c r="V31" s="102">
        <v>23</v>
      </c>
      <c r="W31" s="37" t="s">
        <v>41</v>
      </c>
      <c r="X31" s="37" t="s">
        <v>335</v>
      </c>
    </row>
    <row r="32" spans="2:24" x14ac:dyDescent="0.3">
      <c r="B32" s="102">
        <f t="shared" si="2"/>
        <v>24</v>
      </c>
      <c r="C32" s="39" t="s">
        <v>33</v>
      </c>
      <c r="D32" s="39" t="s">
        <v>335</v>
      </c>
      <c r="E32" s="39"/>
      <c r="F32" s="102">
        <f t="shared" si="3"/>
        <v>24</v>
      </c>
      <c r="G32" s="39"/>
      <c r="H32" s="39" t="s">
        <v>335</v>
      </c>
      <c r="I32" s="6"/>
      <c r="J32" s="102">
        <f t="shared" si="4"/>
        <v>24</v>
      </c>
      <c r="K32" s="39" t="s">
        <v>31</v>
      </c>
      <c r="L32" s="39" t="s">
        <v>335</v>
      </c>
      <c r="M32" s="6"/>
      <c r="N32" s="102">
        <v>24</v>
      </c>
      <c r="O32" s="39" t="s">
        <v>42</v>
      </c>
      <c r="P32" s="39" t="s">
        <v>335</v>
      </c>
      <c r="Q32" s="6"/>
      <c r="R32" s="102">
        <f t="shared" si="5"/>
        <v>24</v>
      </c>
      <c r="S32" s="39" t="s">
        <v>31</v>
      </c>
      <c r="T32" s="39" t="s">
        <v>335</v>
      </c>
      <c r="U32" s="39"/>
      <c r="V32" s="102">
        <v>24</v>
      </c>
      <c r="W32" s="37" t="s">
        <v>41</v>
      </c>
      <c r="X32" s="37" t="s">
        <v>335</v>
      </c>
    </row>
    <row r="33" spans="2:24" x14ac:dyDescent="0.3">
      <c r="B33" s="102">
        <f t="shared" si="2"/>
        <v>25</v>
      </c>
      <c r="C33" s="39" t="s">
        <v>31</v>
      </c>
      <c r="D33" s="39" t="s">
        <v>334</v>
      </c>
      <c r="E33" s="39"/>
      <c r="F33" s="102">
        <f t="shared" si="3"/>
        <v>25</v>
      </c>
      <c r="G33" s="39"/>
      <c r="H33" s="39" t="s">
        <v>335</v>
      </c>
      <c r="I33" s="6"/>
      <c r="J33" s="102">
        <f t="shared" si="4"/>
        <v>25</v>
      </c>
      <c r="K33" s="39" t="s">
        <v>31</v>
      </c>
      <c r="L33" s="39" t="s">
        <v>335</v>
      </c>
      <c r="M33" s="6"/>
      <c r="N33" s="102">
        <v>25</v>
      </c>
      <c r="O33" s="39" t="s">
        <v>43</v>
      </c>
      <c r="P33" s="39" t="s">
        <v>335</v>
      </c>
      <c r="Q33" s="6"/>
      <c r="R33" s="102">
        <f t="shared" si="5"/>
        <v>25</v>
      </c>
      <c r="S33" s="39" t="s">
        <v>33</v>
      </c>
      <c r="T33" s="39" t="s">
        <v>335</v>
      </c>
      <c r="U33" s="39"/>
      <c r="V33" s="102">
        <v>25</v>
      </c>
      <c r="W33" s="37" t="s">
        <v>43</v>
      </c>
      <c r="X33" s="37" t="s">
        <v>335</v>
      </c>
    </row>
    <row r="34" spans="2:24" x14ac:dyDescent="0.3">
      <c r="B34" s="102">
        <f t="shared" si="2"/>
        <v>26</v>
      </c>
      <c r="C34" s="39" t="s">
        <v>31</v>
      </c>
      <c r="D34" s="39" t="s">
        <v>334</v>
      </c>
      <c r="E34" s="39"/>
      <c r="F34" s="102">
        <f t="shared" si="3"/>
        <v>26</v>
      </c>
      <c r="G34" s="39"/>
      <c r="H34" s="39" t="s">
        <v>335</v>
      </c>
      <c r="I34" s="6"/>
      <c r="J34" s="102">
        <f t="shared" si="4"/>
        <v>26</v>
      </c>
      <c r="K34" s="39" t="s">
        <v>31</v>
      </c>
      <c r="L34" s="39" t="s">
        <v>335</v>
      </c>
      <c r="M34" s="6"/>
      <c r="N34" s="102">
        <v>26</v>
      </c>
      <c r="O34" s="39" t="s">
        <v>43</v>
      </c>
      <c r="P34" s="39" t="s">
        <v>334</v>
      </c>
      <c r="Q34" s="6"/>
      <c r="R34" s="102">
        <f t="shared" si="5"/>
        <v>26</v>
      </c>
      <c r="S34" s="39" t="s">
        <v>33</v>
      </c>
      <c r="T34" s="39" t="s">
        <v>334</v>
      </c>
      <c r="U34" s="39"/>
      <c r="V34" s="102">
        <v>26</v>
      </c>
      <c r="W34" s="37" t="s">
        <v>43</v>
      </c>
      <c r="X34" s="37" t="s">
        <v>334</v>
      </c>
    </row>
    <row r="35" spans="2:24" x14ac:dyDescent="0.3">
      <c r="B35" s="102">
        <f t="shared" si="2"/>
        <v>27</v>
      </c>
      <c r="C35" s="39" t="s">
        <v>31</v>
      </c>
      <c r="D35" s="39" t="s">
        <v>335</v>
      </c>
      <c r="E35" s="39"/>
      <c r="F35" s="102">
        <f t="shared" si="3"/>
        <v>27</v>
      </c>
      <c r="G35" s="39"/>
      <c r="H35" s="39" t="s">
        <v>335</v>
      </c>
      <c r="I35" s="6"/>
      <c r="J35" s="102">
        <f t="shared" si="4"/>
        <v>27</v>
      </c>
      <c r="K35" s="39"/>
      <c r="L35" s="39"/>
      <c r="M35" s="6"/>
      <c r="N35" s="102">
        <v>27</v>
      </c>
      <c r="O35" s="39" t="s">
        <v>41</v>
      </c>
      <c r="P35" s="39" t="s">
        <v>335</v>
      </c>
      <c r="Q35" s="6"/>
      <c r="R35" s="102">
        <f t="shared" si="5"/>
        <v>27</v>
      </c>
      <c r="S35" s="39" t="s">
        <v>31</v>
      </c>
      <c r="T35" s="39" t="s">
        <v>335</v>
      </c>
      <c r="U35" s="39"/>
      <c r="V35" s="102">
        <v>27</v>
      </c>
      <c r="W35" s="37" t="s">
        <v>43</v>
      </c>
      <c r="X35" s="37" t="s">
        <v>335</v>
      </c>
    </row>
    <row r="36" spans="2:24" x14ac:dyDescent="0.3">
      <c r="B36" s="102">
        <f t="shared" si="2"/>
        <v>28</v>
      </c>
      <c r="C36" s="39" t="s">
        <v>31</v>
      </c>
      <c r="D36" s="39" t="s">
        <v>335</v>
      </c>
      <c r="E36" s="39"/>
      <c r="F36" s="102">
        <f t="shared" si="3"/>
        <v>28</v>
      </c>
      <c r="G36" s="39"/>
      <c r="H36" s="39" t="s">
        <v>335</v>
      </c>
      <c r="I36" s="6"/>
      <c r="J36" s="102">
        <f t="shared" si="4"/>
        <v>28</v>
      </c>
      <c r="K36" s="39"/>
      <c r="L36" s="39"/>
      <c r="M36" s="6"/>
      <c r="N36" s="102">
        <v>28</v>
      </c>
      <c r="O36" s="39" t="s">
        <v>43</v>
      </c>
      <c r="P36" s="39" t="s">
        <v>335</v>
      </c>
      <c r="Q36" s="6"/>
      <c r="R36" s="102">
        <f t="shared" si="5"/>
        <v>28</v>
      </c>
      <c r="S36" s="39" t="s">
        <v>33</v>
      </c>
      <c r="T36" s="39" t="s">
        <v>335</v>
      </c>
      <c r="U36" s="39"/>
      <c r="V36" s="102">
        <v>28</v>
      </c>
      <c r="W36" s="37" t="s">
        <v>41</v>
      </c>
      <c r="X36" s="37" t="s">
        <v>335</v>
      </c>
    </row>
    <row r="37" spans="2:24" x14ac:dyDescent="0.3">
      <c r="B37" s="102">
        <f t="shared" si="2"/>
        <v>29</v>
      </c>
      <c r="C37" s="39" t="s">
        <v>33</v>
      </c>
      <c r="D37" s="39" t="s">
        <v>335</v>
      </c>
      <c r="E37" s="39"/>
      <c r="F37" s="102">
        <f t="shared" si="3"/>
        <v>29</v>
      </c>
      <c r="G37" s="39"/>
      <c r="H37" s="39" t="s">
        <v>335</v>
      </c>
      <c r="I37" s="6"/>
      <c r="J37" s="102">
        <f t="shared" si="4"/>
        <v>29</v>
      </c>
      <c r="K37" s="39"/>
      <c r="L37" s="39"/>
      <c r="M37" s="6"/>
      <c r="N37" s="102">
        <v>29</v>
      </c>
      <c r="O37" s="39" t="s">
        <v>43</v>
      </c>
      <c r="P37" s="39" t="s">
        <v>335</v>
      </c>
      <c r="Q37" s="6"/>
      <c r="R37" s="102">
        <f t="shared" si="5"/>
        <v>29</v>
      </c>
      <c r="S37" s="39" t="s">
        <v>31</v>
      </c>
      <c r="T37" s="39" t="s">
        <v>335</v>
      </c>
      <c r="U37" s="39"/>
      <c r="V37" s="102">
        <v>29</v>
      </c>
      <c r="W37" s="37" t="s">
        <v>43</v>
      </c>
      <c r="X37" s="37" t="s">
        <v>335</v>
      </c>
    </row>
    <row r="38" spans="2:24" x14ac:dyDescent="0.3">
      <c r="B38" s="102">
        <f t="shared" si="2"/>
        <v>30</v>
      </c>
      <c r="C38" s="39" t="s">
        <v>33</v>
      </c>
      <c r="D38" s="39" t="s">
        <v>335</v>
      </c>
      <c r="E38" s="39"/>
      <c r="F38" s="102">
        <f t="shared" si="3"/>
        <v>30</v>
      </c>
      <c r="G38" s="39"/>
      <c r="H38" s="39" t="s">
        <v>334</v>
      </c>
      <c r="I38" s="6"/>
      <c r="J38" s="102">
        <f t="shared" si="4"/>
        <v>30</v>
      </c>
      <c r="K38" s="39" t="s">
        <v>31</v>
      </c>
      <c r="L38" s="39" t="s">
        <v>335</v>
      </c>
      <c r="M38" s="6"/>
      <c r="N38" s="102">
        <v>30</v>
      </c>
      <c r="O38" s="39" t="s">
        <v>43</v>
      </c>
      <c r="P38" s="39" t="s">
        <v>335</v>
      </c>
      <c r="Q38" s="6"/>
      <c r="R38" s="102">
        <f t="shared" si="5"/>
        <v>30</v>
      </c>
      <c r="S38" s="39" t="s">
        <v>31</v>
      </c>
      <c r="T38" s="39" t="s">
        <v>335</v>
      </c>
      <c r="U38" s="39"/>
      <c r="V38" s="102">
        <v>30</v>
      </c>
      <c r="W38" s="37" t="s">
        <v>43</v>
      </c>
      <c r="X38" s="37" t="s">
        <v>335</v>
      </c>
    </row>
    <row r="39" spans="2:24" x14ac:dyDescent="0.3">
      <c r="B39" s="102">
        <f t="shared" si="2"/>
        <v>31</v>
      </c>
      <c r="C39" s="39" t="s">
        <v>33</v>
      </c>
      <c r="D39" s="39" t="s">
        <v>335</v>
      </c>
      <c r="E39" s="39"/>
      <c r="F39" s="102">
        <f t="shared" si="3"/>
        <v>31</v>
      </c>
      <c r="G39" s="39"/>
      <c r="H39" s="39" t="s">
        <v>335</v>
      </c>
      <c r="I39" s="6"/>
      <c r="J39" s="102">
        <f t="shared" si="4"/>
        <v>31</v>
      </c>
      <c r="K39" s="39" t="s">
        <v>31</v>
      </c>
      <c r="L39" s="39" t="s">
        <v>335</v>
      </c>
      <c r="M39" s="6"/>
      <c r="N39" s="102">
        <v>31</v>
      </c>
      <c r="O39" s="39" t="s">
        <v>41</v>
      </c>
      <c r="P39" s="39" t="s">
        <v>335</v>
      </c>
      <c r="Q39" s="6"/>
      <c r="R39" s="102">
        <f t="shared" si="5"/>
        <v>31</v>
      </c>
      <c r="S39" s="39" t="s">
        <v>33</v>
      </c>
      <c r="T39" s="39" t="s">
        <v>335</v>
      </c>
      <c r="U39" s="39"/>
      <c r="V39" s="102">
        <v>31</v>
      </c>
      <c r="W39" s="37" t="s">
        <v>43</v>
      </c>
      <c r="X39" s="37" t="s">
        <v>335</v>
      </c>
    </row>
    <row r="40" spans="2:24" x14ac:dyDescent="0.3">
      <c r="B40" s="102">
        <f t="shared" si="2"/>
        <v>32</v>
      </c>
      <c r="C40" s="39" t="s">
        <v>31</v>
      </c>
      <c r="D40" s="39" t="s">
        <v>335</v>
      </c>
      <c r="E40" s="39"/>
      <c r="F40" s="102">
        <f t="shared" si="3"/>
        <v>32</v>
      </c>
      <c r="G40" s="39"/>
      <c r="H40" s="39" t="s">
        <v>335</v>
      </c>
      <c r="I40" s="6"/>
      <c r="J40" s="102">
        <f t="shared" si="4"/>
        <v>32</v>
      </c>
      <c r="K40" s="39"/>
      <c r="L40" s="39"/>
      <c r="M40" s="6"/>
      <c r="N40" s="102">
        <v>32</v>
      </c>
      <c r="O40" s="39" t="s">
        <v>42</v>
      </c>
      <c r="P40" s="39" t="s">
        <v>335</v>
      </c>
      <c r="Q40" s="6"/>
      <c r="R40" s="102">
        <f t="shared" si="5"/>
        <v>32</v>
      </c>
      <c r="S40" s="39" t="s">
        <v>33</v>
      </c>
      <c r="T40" s="39" t="s">
        <v>335</v>
      </c>
      <c r="U40" s="39"/>
      <c r="V40" s="102">
        <v>32</v>
      </c>
      <c r="W40" s="37" t="s">
        <v>43</v>
      </c>
      <c r="X40" s="37" t="s">
        <v>334</v>
      </c>
    </row>
    <row r="41" spans="2:24" x14ac:dyDescent="0.3">
      <c r="B41" s="102">
        <f t="shared" si="2"/>
        <v>33</v>
      </c>
      <c r="C41" s="39" t="s">
        <v>33</v>
      </c>
      <c r="D41" s="39" t="s">
        <v>335</v>
      </c>
      <c r="E41" s="39"/>
      <c r="F41" s="102">
        <f t="shared" si="3"/>
        <v>33</v>
      </c>
      <c r="G41" s="39"/>
      <c r="H41" s="39" t="s">
        <v>335</v>
      </c>
      <c r="I41" s="6"/>
      <c r="J41" s="102">
        <f t="shared" si="4"/>
        <v>33</v>
      </c>
      <c r="K41" s="39" t="s">
        <v>31</v>
      </c>
      <c r="L41" s="39" t="s">
        <v>335</v>
      </c>
      <c r="M41" s="6"/>
      <c r="N41" s="102">
        <v>33</v>
      </c>
      <c r="O41" s="39" t="s">
        <v>42</v>
      </c>
      <c r="P41" s="39" t="s">
        <v>335</v>
      </c>
      <c r="Q41" s="6"/>
      <c r="R41" s="102">
        <f t="shared" si="5"/>
        <v>33</v>
      </c>
      <c r="S41" s="39" t="s">
        <v>31</v>
      </c>
      <c r="T41" s="39" t="s">
        <v>335</v>
      </c>
      <c r="U41" s="39"/>
      <c r="V41" s="102">
        <v>33</v>
      </c>
      <c r="W41" s="37" t="s">
        <v>41</v>
      </c>
      <c r="X41" s="37" t="s">
        <v>335</v>
      </c>
    </row>
    <row r="42" spans="2:24" x14ac:dyDescent="0.3">
      <c r="B42" s="102">
        <f t="shared" si="2"/>
        <v>34</v>
      </c>
      <c r="C42" s="39" t="s">
        <v>33</v>
      </c>
      <c r="D42" s="39" t="s">
        <v>335</v>
      </c>
      <c r="E42" s="39"/>
      <c r="F42" s="102">
        <f t="shared" si="3"/>
        <v>34</v>
      </c>
      <c r="G42" s="39"/>
      <c r="H42" s="39" t="s">
        <v>335</v>
      </c>
      <c r="I42" s="6"/>
      <c r="J42" s="102">
        <f t="shared" si="4"/>
        <v>34</v>
      </c>
      <c r="K42" s="39"/>
      <c r="L42" s="39"/>
      <c r="M42" s="6"/>
      <c r="N42" s="102">
        <v>34</v>
      </c>
      <c r="O42" s="39" t="s">
        <v>42</v>
      </c>
      <c r="P42" s="39" t="s">
        <v>334</v>
      </c>
      <c r="Q42" s="6"/>
      <c r="R42" s="102">
        <f t="shared" si="5"/>
        <v>34</v>
      </c>
      <c r="S42" s="39" t="s">
        <v>31</v>
      </c>
      <c r="T42" s="39" t="s">
        <v>335</v>
      </c>
      <c r="U42" s="39"/>
      <c r="V42" s="102">
        <v>34</v>
      </c>
      <c r="W42" s="37" t="s">
        <v>43</v>
      </c>
      <c r="X42" s="37" t="s">
        <v>334</v>
      </c>
    </row>
    <row r="43" spans="2:24" x14ac:dyDescent="0.3">
      <c r="B43" s="102">
        <f t="shared" si="2"/>
        <v>35</v>
      </c>
      <c r="C43" s="39" t="s">
        <v>33</v>
      </c>
      <c r="D43" s="39" t="s">
        <v>335</v>
      </c>
      <c r="E43" s="39"/>
      <c r="F43" s="102">
        <f t="shared" si="3"/>
        <v>35</v>
      </c>
      <c r="G43" s="39"/>
      <c r="H43" s="39" t="s">
        <v>334</v>
      </c>
      <c r="I43" s="6"/>
      <c r="J43" s="102">
        <f t="shared" si="4"/>
        <v>35</v>
      </c>
      <c r="K43" s="39" t="s">
        <v>31</v>
      </c>
      <c r="L43" s="39" t="s">
        <v>335</v>
      </c>
      <c r="M43" s="6"/>
      <c r="N43" s="102">
        <v>35</v>
      </c>
      <c r="O43" s="39" t="s">
        <v>43</v>
      </c>
      <c r="P43" s="39" t="s">
        <v>334</v>
      </c>
      <c r="Q43" s="6"/>
      <c r="R43" s="102">
        <f t="shared" si="5"/>
        <v>35</v>
      </c>
      <c r="S43" s="39" t="s">
        <v>33</v>
      </c>
      <c r="T43" s="39" t="s">
        <v>335</v>
      </c>
      <c r="U43" s="39"/>
      <c r="V43" s="102">
        <v>35</v>
      </c>
      <c r="W43" s="37" t="s">
        <v>43</v>
      </c>
      <c r="X43" s="37" t="s">
        <v>335</v>
      </c>
    </row>
    <row r="44" spans="2:24" x14ac:dyDescent="0.3">
      <c r="B44" s="102">
        <f t="shared" si="2"/>
        <v>36</v>
      </c>
      <c r="C44" s="39" t="s">
        <v>31</v>
      </c>
      <c r="D44" s="39" t="s">
        <v>335</v>
      </c>
      <c r="E44" s="39"/>
      <c r="F44" s="102">
        <f t="shared" si="3"/>
        <v>36</v>
      </c>
      <c r="G44" s="39"/>
      <c r="H44" s="39" t="s">
        <v>334</v>
      </c>
      <c r="I44" s="6"/>
      <c r="J44" s="102">
        <f t="shared" si="4"/>
        <v>36</v>
      </c>
      <c r="K44" s="39"/>
      <c r="L44" s="39"/>
      <c r="M44" s="6"/>
      <c r="N44" s="102">
        <v>36</v>
      </c>
      <c r="O44" s="39" t="s">
        <v>43</v>
      </c>
      <c r="P44" s="39" t="s">
        <v>335</v>
      </c>
      <c r="Q44" s="6"/>
      <c r="R44" s="102">
        <f t="shared" si="5"/>
        <v>36</v>
      </c>
      <c r="S44" s="39" t="s">
        <v>33</v>
      </c>
      <c r="T44" s="39" t="s">
        <v>335</v>
      </c>
      <c r="U44" s="39"/>
      <c r="V44" s="102">
        <v>36</v>
      </c>
      <c r="W44" s="37" t="s">
        <v>43</v>
      </c>
      <c r="X44" s="37" t="s">
        <v>335</v>
      </c>
    </row>
    <row r="45" spans="2:24" x14ac:dyDescent="0.3">
      <c r="B45" s="102">
        <f t="shared" si="2"/>
        <v>37</v>
      </c>
      <c r="C45" s="39" t="s">
        <v>31</v>
      </c>
      <c r="D45" s="39" t="s">
        <v>335</v>
      </c>
      <c r="E45" s="39"/>
      <c r="F45" s="102">
        <f t="shared" si="3"/>
        <v>37</v>
      </c>
      <c r="G45" s="39"/>
      <c r="H45" s="39" t="s">
        <v>335</v>
      </c>
      <c r="I45" s="6"/>
      <c r="J45" s="102">
        <f t="shared" si="4"/>
        <v>37</v>
      </c>
      <c r="K45" s="39" t="s">
        <v>31</v>
      </c>
      <c r="L45" s="39" t="s">
        <v>335</v>
      </c>
      <c r="M45" s="6"/>
      <c r="N45" s="102">
        <v>37</v>
      </c>
      <c r="O45" s="39" t="s">
        <v>43</v>
      </c>
      <c r="P45" s="39" t="s">
        <v>335</v>
      </c>
      <c r="Q45" s="6"/>
      <c r="R45" s="102">
        <f t="shared" si="5"/>
        <v>37</v>
      </c>
      <c r="S45" s="39" t="s">
        <v>31</v>
      </c>
      <c r="T45" s="39" t="s">
        <v>335</v>
      </c>
      <c r="U45" s="39"/>
      <c r="V45" s="102">
        <v>37</v>
      </c>
      <c r="W45" s="37" t="s">
        <v>41</v>
      </c>
      <c r="X45" s="37" t="s">
        <v>335</v>
      </c>
    </row>
    <row r="46" spans="2:24" x14ac:dyDescent="0.3">
      <c r="B46" s="102"/>
      <c r="C46" s="39"/>
      <c r="D46" s="39"/>
      <c r="E46" s="39"/>
      <c r="F46" s="102">
        <f t="shared" si="3"/>
        <v>38</v>
      </c>
      <c r="G46" s="39"/>
      <c r="H46" s="39" t="s">
        <v>335</v>
      </c>
      <c r="I46" s="6"/>
      <c r="J46" s="103"/>
      <c r="K46" s="6"/>
      <c r="L46" s="6"/>
      <c r="M46" s="6"/>
      <c r="N46" s="102">
        <v>38</v>
      </c>
      <c r="O46" s="39" t="s">
        <v>41</v>
      </c>
      <c r="P46" s="39" t="s">
        <v>335</v>
      </c>
      <c r="Q46" s="6"/>
      <c r="R46" s="102"/>
      <c r="S46" s="39"/>
      <c r="T46" s="39"/>
      <c r="U46" s="39"/>
      <c r="V46" s="102">
        <v>38</v>
      </c>
      <c r="W46" s="37" t="s">
        <v>43</v>
      </c>
      <c r="X46" s="37" t="s">
        <v>335</v>
      </c>
    </row>
    <row r="47" spans="2:24" x14ac:dyDescent="0.3">
      <c r="B47" s="102"/>
      <c r="C47" s="39"/>
      <c r="D47" s="39"/>
      <c r="E47" s="39"/>
      <c r="F47" s="102">
        <f t="shared" si="3"/>
        <v>39</v>
      </c>
      <c r="G47" s="39"/>
      <c r="H47" s="39" t="s">
        <v>335</v>
      </c>
      <c r="I47" s="6"/>
      <c r="J47" s="103"/>
      <c r="K47" s="6"/>
      <c r="L47" s="6"/>
      <c r="M47" s="6"/>
      <c r="N47" s="102">
        <v>39</v>
      </c>
      <c r="O47" s="39" t="s">
        <v>43</v>
      </c>
      <c r="P47" s="39" t="s">
        <v>335</v>
      </c>
      <c r="Q47" s="6"/>
      <c r="R47" s="102"/>
      <c r="S47" s="39"/>
      <c r="T47" s="39"/>
      <c r="U47" s="39"/>
      <c r="V47" s="102">
        <v>39</v>
      </c>
      <c r="W47" s="37" t="s">
        <v>41</v>
      </c>
      <c r="X47" s="37" t="s">
        <v>335</v>
      </c>
    </row>
    <row r="48" spans="2:24" x14ac:dyDescent="0.3">
      <c r="B48" s="102"/>
      <c r="C48" s="39"/>
      <c r="D48" s="39"/>
      <c r="E48" s="39"/>
      <c r="F48" s="102">
        <f t="shared" si="3"/>
        <v>40</v>
      </c>
      <c r="G48" s="39"/>
      <c r="H48" s="39" t="s">
        <v>334</v>
      </c>
      <c r="I48" s="6"/>
      <c r="J48" s="103"/>
      <c r="K48" s="6"/>
      <c r="L48" s="6"/>
      <c r="M48" s="6"/>
      <c r="N48" s="102">
        <v>40</v>
      </c>
      <c r="O48" s="39" t="s">
        <v>43</v>
      </c>
      <c r="P48" s="39" t="s">
        <v>335</v>
      </c>
      <c r="Q48" s="6"/>
      <c r="R48" s="102"/>
      <c r="S48" s="39"/>
      <c r="T48" s="39"/>
      <c r="U48" s="39"/>
      <c r="V48" s="102">
        <v>40</v>
      </c>
      <c r="W48" s="37" t="s">
        <v>43</v>
      </c>
      <c r="X48" s="37" t="s">
        <v>335</v>
      </c>
    </row>
    <row r="49" spans="2:24" x14ac:dyDescent="0.3">
      <c r="B49" s="102"/>
      <c r="C49" s="39"/>
      <c r="D49" s="39"/>
      <c r="E49" s="39"/>
      <c r="F49" s="102">
        <f t="shared" si="3"/>
        <v>41</v>
      </c>
      <c r="G49" s="39"/>
      <c r="H49" s="39" t="s">
        <v>334</v>
      </c>
      <c r="I49" s="6"/>
      <c r="J49" s="103"/>
      <c r="K49" s="6"/>
      <c r="L49" s="6"/>
      <c r="M49" s="6"/>
      <c r="N49" s="102">
        <v>41</v>
      </c>
      <c r="O49" s="39" t="s">
        <v>43</v>
      </c>
      <c r="P49" s="39" t="s">
        <v>335</v>
      </c>
      <c r="Q49" s="6"/>
      <c r="R49" s="102"/>
      <c r="S49" s="39"/>
      <c r="T49" s="39"/>
      <c r="U49" s="39"/>
      <c r="V49" s="102">
        <v>41</v>
      </c>
      <c r="W49" s="37" t="s">
        <v>43</v>
      </c>
      <c r="X49" s="37" t="s">
        <v>335</v>
      </c>
    </row>
    <row r="50" spans="2:24" x14ac:dyDescent="0.3">
      <c r="B50" s="37"/>
      <c r="F50" s="37"/>
      <c r="R50" s="37"/>
      <c r="V50" s="37"/>
    </row>
    <row r="51" spans="2:24" x14ac:dyDescent="0.3">
      <c r="B51" s="37"/>
      <c r="F51" s="37"/>
      <c r="R51" s="37"/>
      <c r="V51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Prep Summary</vt:lpstr>
      <vt:lpstr>CATs</vt:lpstr>
      <vt:lpstr>psets</vt:lpstr>
      <vt:lpstr>error log</vt:lpstr>
      <vt:lpstr>GMATPrep tracking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2x2Matrix</dc:creator>
  <cp:lastModifiedBy>Zeya Yang</cp:lastModifiedBy>
  <dcterms:created xsi:type="dcterms:W3CDTF">2013-05-29T20:55:54Z</dcterms:created>
  <dcterms:modified xsi:type="dcterms:W3CDTF">2013-07-03T19:30:38Z</dcterms:modified>
</cp:coreProperties>
</file>