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5.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ggn4\Downloads\"/>
    </mc:Choice>
  </mc:AlternateContent>
  <bookViews>
    <workbookView xWindow="0" yWindow="0" windowWidth="28800" windowHeight="12432" tabRatio="766" activeTab="5"/>
  </bookViews>
  <sheets>
    <sheet name="Instructions" sheetId="10" r:id="rId1"/>
    <sheet name="Time Studied" sheetId="8" r:id="rId2"/>
    <sheet name="Quant Error Log" sheetId="1" r:id="rId3"/>
    <sheet name="Quant_Stats" sheetId="7" r:id="rId4"/>
    <sheet name="Verbal_Error_Log" sheetId="5" r:id="rId5"/>
    <sheet name="Verbal Stats" sheetId="6" r:id="rId6"/>
    <sheet name="Mock Scores" sheetId="9" r:id="rId7"/>
    <sheet name="DB" sheetId="2" r:id="rId8"/>
  </sheets>
  <externalReferences>
    <externalReference r:id="rId9"/>
    <externalReference r:id="rId10"/>
  </externalReferences>
  <definedNames>
    <definedName name="_xlnm._FilterDatabase" localSheetId="2" hidden="1">'Quant Error Log'!$A$4:$L$1004</definedName>
    <definedName name="_xlnm._FilterDatabase" localSheetId="5" hidden="1">'Verbal Stats'!$A$1:$E$27</definedName>
    <definedName name="_xlnm._FilterDatabase" localSheetId="4" hidden="1">Verbal_Error_Log!$A$4:$K$1004</definedName>
    <definedName name="AnsSel">[1]db!$E$5:$E$7</definedName>
    <definedName name="Choices">DB!$F$2:$F$6</definedName>
    <definedName name="Confidence">DB!$I$2:$I$4</definedName>
    <definedName name="Exam1">[1]db!$I$5:$I$9</definedName>
    <definedName name="M_T">DB!$K$2:$K$5</definedName>
    <definedName name="Math">DB!$D$2:$D$3</definedName>
    <definedName name="Mock">DB!$K$2:$K$4</definedName>
    <definedName name="OA">[1]db!$B$5:$B$9</definedName>
    <definedName name="Q_A">DB!$G$2:$G$19</definedName>
    <definedName name="QS">[1]db!$G$5:$G$15</definedName>
    <definedName name="Qtype">[1]db!$C$5:$C$6</definedName>
    <definedName name="Quant_Area">DB!$G$2:$G$14</definedName>
    <definedName name="Source" localSheetId="6">[1]db!$D$5:$D$22</definedName>
    <definedName name="Source" localSheetId="1">[1]db!$D$5:$D$22</definedName>
    <definedName name="Source">DB!$C$2:$C$13</definedName>
    <definedName name="T_N">DB!$L$2:$L$7</definedName>
    <definedName name="Test_New">[1]db!$J$5:$J$16</definedName>
    <definedName name="TypeV">[1]db!$C$7:$C$9</definedName>
    <definedName name="V_A">DB!$H$2:$H$26</definedName>
    <definedName name="VA">DB!$H$2:$H$28</definedName>
    <definedName name="Verbal" localSheetId="6">[1]db!$H$5:$H$22</definedName>
    <definedName name="Verbal" localSheetId="1">[1]db!$H$5:$H$22</definedName>
    <definedName name="Verbal">DB!$E$2:$E$4</definedName>
    <definedName name="Verbal_Area">DB!$H$2:$H$25</definedName>
    <definedName name="Why">[1]db!$F$5:$F$8</definedName>
  </definedNames>
  <calcPr calcId="162913"/>
</workbook>
</file>

<file path=xl/calcChain.xml><?xml version="1.0" encoding="utf-8"?>
<calcChain xmlns="http://schemas.openxmlformats.org/spreadsheetml/2006/main">
  <c r="J64" i="6" l="1"/>
  <c r="I64" i="6"/>
  <c r="J63" i="6"/>
  <c r="I63" i="6"/>
  <c r="J62" i="6"/>
  <c r="I62" i="6"/>
  <c r="H64" i="6"/>
  <c r="H63" i="6"/>
  <c r="H62" i="6"/>
  <c r="D87" i="6"/>
  <c r="D86" i="6"/>
  <c r="D85" i="6"/>
  <c r="D84" i="6"/>
  <c r="D83" i="6"/>
  <c r="D82" i="6"/>
  <c r="D81" i="6"/>
  <c r="D80" i="6"/>
  <c r="D79" i="6"/>
  <c r="D78" i="6"/>
  <c r="D77" i="6"/>
  <c r="D76" i="6"/>
  <c r="D75" i="6"/>
  <c r="D74" i="6"/>
  <c r="D73" i="6"/>
  <c r="D72" i="6"/>
  <c r="D71" i="6"/>
  <c r="D70" i="6"/>
  <c r="D69" i="6"/>
  <c r="D68" i="6"/>
  <c r="D67" i="6"/>
  <c r="D66" i="6"/>
  <c r="D65" i="6"/>
  <c r="D64" i="6"/>
  <c r="D63" i="6"/>
  <c r="D62" i="6"/>
  <c r="C87" i="6"/>
  <c r="C86" i="6"/>
  <c r="C85" i="6"/>
  <c r="C84" i="6"/>
  <c r="C83" i="6"/>
  <c r="C82" i="6"/>
  <c r="C81" i="6"/>
  <c r="C80" i="6"/>
  <c r="C79" i="6"/>
  <c r="C78" i="6"/>
  <c r="C77" i="6"/>
  <c r="C76" i="6"/>
  <c r="C75" i="6"/>
  <c r="C74" i="6"/>
  <c r="C73" i="6"/>
  <c r="C72" i="6"/>
  <c r="C71" i="6"/>
  <c r="C70" i="6"/>
  <c r="C69" i="6"/>
  <c r="C68" i="6"/>
  <c r="C67" i="6"/>
  <c r="C66" i="6"/>
  <c r="C65" i="6"/>
  <c r="C64" i="6"/>
  <c r="C63" i="6"/>
  <c r="C62" i="6"/>
  <c r="B86" i="6"/>
  <c r="B85" i="6"/>
  <c r="B84" i="6"/>
  <c r="B83" i="6"/>
  <c r="B82" i="6"/>
  <c r="B81" i="6"/>
  <c r="B80" i="6"/>
  <c r="B79" i="6"/>
  <c r="B78" i="6"/>
  <c r="B77" i="6"/>
  <c r="B76" i="6"/>
  <c r="B75" i="6"/>
  <c r="B74" i="6"/>
  <c r="B73" i="6"/>
  <c r="B72" i="6"/>
  <c r="B71" i="6"/>
  <c r="B70" i="6"/>
  <c r="B69" i="6"/>
  <c r="B68" i="6"/>
  <c r="B67" i="6"/>
  <c r="B66" i="6"/>
  <c r="B65" i="6"/>
  <c r="B64" i="6"/>
  <c r="B63" i="6"/>
  <c r="B62" i="6"/>
  <c r="B87" i="6"/>
  <c r="I45" i="7"/>
  <c r="H45" i="7"/>
  <c r="G45" i="7"/>
  <c r="I44" i="7"/>
  <c r="H44" i="7"/>
  <c r="G44" i="7"/>
  <c r="D60" i="7"/>
  <c r="C60" i="7"/>
  <c r="B60" i="7"/>
  <c r="D59" i="7"/>
  <c r="C59" i="7"/>
  <c r="B59" i="7"/>
  <c r="D58" i="7"/>
  <c r="C58" i="7"/>
  <c r="B58" i="7"/>
  <c r="D57" i="7"/>
  <c r="C57" i="7"/>
  <c r="B57" i="7"/>
  <c r="D56" i="7"/>
  <c r="C56" i="7"/>
  <c r="B56" i="7"/>
  <c r="D55" i="7"/>
  <c r="C55" i="7"/>
  <c r="B55" i="7"/>
  <c r="D54" i="7"/>
  <c r="C54" i="7"/>
  <c r="B54" i="7"/>
  <c r="D53" i="7"/>
  <c r="C53" i="7"/>
  <c r="B53" i="7"/>
  <c r="D52" i="7"/>
  <c r="C52" i="7"/>
  <c r="B52" i="7"/>
  <c r="D51" i="7"/>
  <c r="C51" i="7"/>
  <c r="B51" i="7"/>
  <c r="D50" i="7"/>
  <c r="C50" i="7"/>
  <c r="B50" i="7"/>
  <c r="D49" i="7"/>
  <c r="C49" i="7"/>
  <c r="B49" i="7"/>
  <c r="D48" i="7"/>
  <c r="C48" i="7"/>
  <c r="B48" i="7"/>
  <c r="D47" i="7"/>
  <c r="C47" i="7"/>
  <c r="B47" i="7"/>
  <c r="D46" i="7"/>
  <c r="C46" i="7"/>
  <c r="B46" i="7"/>
  <c r="D45" i="7"/>
  <c r="C45" i="7"/>
  <c r="B45" i="7"/>
  <c r="B44" i="7"/>
  <c r="J14" i="8" l="1"/>
  <c r="J131" i="5" l="1"/>
  <c r="B5" i="6" l="1"/>
  <c r="B27" i="6"/>
  <c r="B26" i="6"/>
  <c r="B25" i="6"/>
  <c r="B24" i="6"/>
  <c r="B23" i="6"/>
  <c r="B22" i="6"/>
  <c r="B21" i="6"/>
  <c r="B20" i="6"/>
  <c r="B19" i="6"/>
  <c r="B18" i="6"/>
  <c r="B17" i="6"/>
  <c r="B16" i="6"/>
  <c r="B15" i="6"/>
  <c r="B14" i="6"/>
  <c r="B13" i="6"/>
  <c r="B12" i="6"/>
  <c r="B11" i="6"/>
  <c r="B10" i="6"/>
  <c r="B9" i="6"/>
  <c r="B8" i="6"/>
  <c r="B7" i="6"/>
  <c r="B6" i="6"/>
  <c r="B4" i="6"/>
  <c r="B3" i="6"/>
  <c r="I4" i="6" l="1"/>
  <c r="I3" i="6"/>
  <c r="I2" i="6"/>
  <c r="B2" i="6"/>
  <c r="I3" i="7"/>
  <c r="I2" i="7"/>
  <c r="B18" i="7" l="1"/>
  <c r="B17" i="7"/>
  <c r="B16" i="7"/>
  <c r="B15" i="7"/>
  <c r="B14" i="7"/>
  <c r="B13" i="7"/>
  <c r="B12" i="7"/>
  <c r="B11" i="7"/>
  <c r="B10" i="7"/>
  <c r="B9" i="7"/>
  <c r="B8" i="7"/>
  <c r="B7" i="7"/>
  <c r="B6" i="7"/>
  <c r="B5" i="7"/>
  <c r="B4" i="7"/>
  <c r="B3" i="7"/>
  <c r="B2" i="7"/>
  <c r="K1004" i="1"/>
  <c r="K1003" i="1"/>
  <c r="K1002" i="1"/>
  <c r="K1001" i="1"/>
  <c r="K1000" i="1"/>
  <c r="K999" i="1"/>
  <c r="K998" i="1"/>
  <c r="K997" i="1"/>
  <c r="K996" i="1"/>
  <c r="K995" i="1"/>
  <c r="K994" i="1"/>
  <c r="K993" i="1"/>
  <c r="K992" i="1"/>
  <c r="K991" i="1"/>
  <c r="K990" i="1"/>
  <c r="K989" i="1"/>
  <c r="K988" i="1"/>
  <c r="K987" i="1"/>
  <c r="K986" i="1"/>
  <c r="K985" i="1"/>
  <c r="K984" i="1"/>
  <c r="K983" i="1"/>
  <c r="K982" i="1"/>
  <c r="K981" i="1"/>
  <c r="K980" i="1"/>
  <c r="K979" i="1"/>
  <c r="K978" i="1"/>
  <c r="K977" i="1"/>
  <c r="K976" i="1"/>
  <c r="K975" i="1"/>
  <c r="K974" i="1"/>
  <c r="K973" i="1"/>
  <c r="K972" i="1"/>
  <c r="K971" i="1"/>
  <c r="K970" i="1"/>
  <c r="K969" i="1"/>
  <c r="K968" i="1"/>
  <c r="K967" i="1"/>
  <c r="K966" i="1"/>
  <c r="K965" i="1"/>
  <c r="K964" i="1"/>
  <c r="K963" i="1"/>
  <c r="K962" i="1"/>
  <c r="K961" i="1"/>
  <c r="K960" i="1"/>
  <c r="K959" i="1"/>
  <c r="K958" i="1"/>
  <c r="K957" i="1"/>
  <c r="K956" i="1"/>
  <c r="K955" i="1"/>
  <c r="K954" i="1"/>
  <c r="K953" i="1"/>
  <c r="K952" i="1"/>
  <c r="K951" i="1"/>
  <c r="K950" i="1"/>
  <c r="K949" i="1"/>
  <c r="K948" i="1"/>
  <c r="K947" i="1"/>
  <c r="K946" i="1"/>
  <c r="K945" i="1"/>
  <c r="K944" i="1"/>
  <c r="K943" i="1"/>
  <c r="K942" i="1"/>
  <c r="K941" i="1"/>
  <c r="K940" i="1"/>
  <c r="K939" i="1"/>
  <c r="K938" i="1"/>
  <c r="K937" i="1"/>
  <c r="K936" i="1"/>
  <c r="K935" i="1"/>
  <c r="K934" i="1"/>
  <c r="K933" i="1"/>
  <c r="K932" i="1"/>
  <c r="K931" i="1"/>
  <c r="K930" i="1"/>
  <c r="K929" i="1"/>
  <c r="K928" i="1"/>
  <c r="K927" i="1"/>
  <c r="K926" i="1"/>
  <c r="K925" i="1"/>
  <c r="K924" i="1"/>
  <c r="K923" i="1"/>
  <c r="K922" i="1"/>
  <c r="K921" i="1"/>
  <c r="K920" i="1"/>
  <c r="K919" i="1"/>
  <c r="K918" i="1"/>
  <c r="K917" i="1"/>
  <c r="K916" i="1"/>
  <c r="K915" i="1"/>
  <c r="K914" i="1"/>
  <c r="K913" i="1"/>
  <c r="K912" i="1"/>
  <c r="K911" i="1"/>
  <c r="K910" i="1"/>
  <c r="K909" i="1"/>
  <c r="K908" i="1"/>
  <c r="K907" i="1"/>
  <c r="K906" i="1"/>
  <c r="K905" i="1"/>
  <c r="K904" i="1"/>
  <c r="K903" i="1"/>
  <c r="K902" i="1"/>
  <c r="K901" i="1"/>
  <c r="K900" i="1"/>
  <c r="K899" i="1"/>
  <c r="K898" i="1"/>
  <c r="K897" i="1"/>
  <c r="K896" i="1"/>
  <c r="K895" i="1"/>
  <c r="K894" i="1"/>
  <c r="K893" i="1"/>
  <c r="K892" i="1"/>
  <c r="K891" i="1"/>
  <c r="K890" i="1"/>
  <c r="K889" i="1"/>
  <c r="K888" i="1"/>
  <c r="K887" i="1"/>
  <c r="K886" i="1"/>
  <c r="K885" i="1"/>
  <c r="K884" i="1"/>
  <c r="K883" i="1"/>
  <c r="K882" i="1"/>
  <c r="K881" i="1"/>
  <c r="K880" i="1"/>
  <c r="K879" i="1"/>
  <c r="K878" i="1"/>
  <c r="K877" i="1"/>
  <c r="K876" i="1"/>
  <c r="K875" i="1"/>
  <c r="K874" i="1"/>
  <c r="K873" i="1"/>
  <c r="K872" i="1"/>
  <c r="K871" i="1"/>
  <c r="K870" i="1"/>
  <c r="K869" i="1"/>
  <c r="K868" i="1"/>
  <c r="K867" i="1"/>
  <c r="K866" i="1"/>
  <c r="K865" i="1"/>
  <c r="K864" i="1"/>
  <c r="K863" i="1"/>
  <c r="K862" i="1"/>
  <c r="K861" i="1"/>
  <c r="K860" i="1"/>
  <c r="K859" i="1"/>
  <c r="K858" i="1"/>
  <c r="K857" i="1"/>
  <c r="K856" i="1"/>
  <c r="K855" i="1"/>
  <c r="K854" i="1"/>
  <c r="K853" i="1"/>
  <c r="K852" i="1"/>
  <c r="K851" i="1"/>
  <c r="K850" i="1"/>
  <c r="K849" i="1"/>
  <c r="K848" i="1"/>
  <c r="K847" i="1"/>
  <c r="K846" i="1"/>
  <c r="K845" i="1"/>
  <c r="K844" i="1"/>
  <c r="K843" i="1"/>
  <c r="K842" i="1"/>
  <c r="K841" i="1"/>
  <c r="K840" i="1"/>
  <c r="K839" i="1"/>
  <c r="K838" i="1"/>
  <c r="K837" i="1"/>
  <c r="K836" i="1"/>
  <c r="K835" i="1"/>
  <c r="K834" i="1"/>
  <c r="K833" i="1"/>
  <c r="K832" i="1"/>
  <c r="K831" i="1"/>
  <c r="K830" i="1"/>
  <c r="K829" i="1"/>
  <c r="K828" i="1"/>
  <c r="K827" i="1"/>
  <c r="K826" i="1"/>
  <c r="K825" i="1"/>
  <c r="K824" i="1"/>
  <c r="K823" i="1"/>
  <c r="K822" i="1"/>
  <c r="K821" i="1"/>
  <c r="K820" i="1"/>
  <c r="K819" i="1"/>
  <c r="K818" i="1"/>
  <c r="K817" i="1"/>
  <c r="K816" i="1"/>
  <c r="K815" i="1"/>
  <c r="K814" i="1"/>
  <c r="K813" i="1"/>
  <c r="K812" i="1"/>
  <c r="K811" i="1"/>
  <c r="K810" i="1"/>
  <c r="K809" i="1"/>
  <c r="K808" i="1"/>
  <c r="K807" i="1"/>
  <c r="K806" i="1"/>
  <c r="K805" i="1"/>
  <c r="K804" i="1"/>
  <c r="K803" i="1"/>
  <c r="K802" i="1"/>
  <c r="K801" i="1"/>
  <c r="K800" i="1"/>
  <c r="K799" i="1"/>
  <c r="K798" i="1"/>
  <c r="K797" i="1"/>
  <c r="K796" i="1"/>
  <c r="K795" i="1"/>
  <c r="K794" i="1"/>
  <c r="K793" i="1"/>
  <c r="K792" i="1"/>
  <c r="K791" i="1"/>
  <c r="K790" i="1"/>
  <c r="K789" i="1"/>
  <c r="K788" i="1"/>
  <c r="K787" i="1"/>
  <c r="K786" i="1"/>
  <c r="K785" i="1"/>
  <c r="K784" i="1"/>
  <c r="K783" i="1"/>
  <c r="K782" i="1"/>
  <c r="K781" i="1"/>
  <c r="K780" i="1"/>
  <c r="K779" i="1"/>
  <c r="K778" i="1"/>
  <c r="K777" i="1"/>
  <c r="K776" i="1"/>
  <c r="K775" i="1"/>
  <c r="K774" i="1"/>
  <c r="K773" i="1"/>
  <c r="K772" i="1"/>
  <c r="K771" i="1"/>
  <c r="K770" i="1"/>
  <c r="K769" i="1"/>
  <c r="K768" i="1"/>
  <c r="K767" i="1"/>
  <c r="K766" i="1"/>
  <c r="K765" i="1"/>
  <c r="K764" i="1"/>
  <c r="K763" i="1"/>
  <c r="K762" i="1"/>
  <c r="K761" i="1"/>
  <c r="K760" i="1"/>
  <c r="K759" i="1"/>
  <c r="K758" i="1"/>
  <c r="K757" i="1"/>
  <c r="K756" i="1"/>
  <c r="K755" i="1"/>
  <c r="K754" i="1"/>
  <c r="K753" i="1"/>
  <c r="K752" i="1"/>
  <c r="K751" i="1"/>
  <c r="K750" i="1"/>
  <c r="K749" i="1"/>
  <c r="K748" i="1"/>
  <c r="K747" i="1"/>
  <c r="K746" i="1"/>
  <c r="K745" i="1"/>
  <c r="K744" i="1"/>
  <c r="K743" i="1"/>
  <c r="K742" i="1"/>
  <c r="K741" i="1"/>
  <c r="K740" i="1"/>
  <c r="K739" i="1"/>
  <c r="K738" i="1"/>
  <c r="K737" i="1"/>
  <c r="K736" i="1"/>
  <c r="K735" i="1"/>
  <c r="K734" i="1"/>
  <c r="K733" i="1"/>
  <c r="K732" i="1"/>
  <c r="K731" i="1"/>
  <c r="K730" i="1"/>
  <c r="K729" i="1"/>
  <c r="K728" i="1"/>
  <c r="K727" i="1"/>
  <c r="K726" i="1"/>
  <c r="K725" i="1"/>
  <c r="K724" i="1"/>
  <c r="K723" i="1"/>
  <c r="K722" i="1"/>
  <c r="K721" i="1"/>
  <c r="K720" i="1"/>
  <c r="K719" i="1"/>
  <c r="K718" i="1"/>
  <c r="K717" i="1"/>
  <c r="K716" i="1"/>
  <c r="K715" i="1"/>
  <c r="K714" i="1"/>
  <c r="K713" i="1"/>
  <c r="K712" i="1"/>
  <c r="K711" i="1"/>
  <c r="K710" i="1"/>
  <c r="K709" i="1"/>
  <c r="K708" i="1"/>
  <c r="K707" i="1"/>
  <c r="K706" i="1"/>
  <c r="K705" i="1"/>
  <c r="K704" i="1"/>
  <c r="K703" i="1"/>
  <c r="K702" i="1"/>
  <c r="K701" i="1"/>
  <c r="K700" i="1"/>
  <c r="K699" i="1"/>
  <c r="K698" i="1"/>
  <c r="K697" i="1"/>
  <c r="K696" i="1"/>
  <c r="K695" i="1"/>
  <c r="K694" i="1"/>
  <c r="K693" i="1"/>
  <c r="K692" i="1"/>
  <c r="K691" i="1"/>
  <c r="K690" i="1"/>
  <c r="K689" i="1"/>
  <c r="K688" i="1"/>
  <c r="K687" i="1"/>
  <c r="K686" i="1"/>
  <c r="K685" i="1"/>
  <c r="K684" i="1"/>
  <c r="K683" i="1"/>
  <c r="K682" i="1"/>
  <c r="K681" i="1"/>
  <c r="K680" i="1"/>
  <c r="K679" i="1"/>
  <c r="K678" i="1"/>
  <c r="K677" i="1"/>
  <c r="K676" i="1"/>
  <c r="K675" i="1"/>
  <c r="K674" i="1"/>
  <c r="K673" i="1"/>
  <c r="K672" i="1"/>
  <c r="K671" i="1"/>
  <c r="K670" i="1"/>
  <c r="K669" i="1"/>
  <c r="K668" i="1"/>
  <c r="K667" i="1"/>
  <c r="K666" i="1"/>
  <c r="K665" i="1"/>
  <c r="K664" i="1"/>
  <c r="K663" i="1"/>
  <c r="K662" i="1"/>
  <c r="K661" i="1"/>
  <c r="K660" i="1"/>
  <c r="K659" i="1"/>
  <c r="K658" i="1"/>
  <c r="K657" i="1"/>
  <c r="K656" i="1"/>
  <c r="K655" i="1"/>
  <c r="K654" i="1"/>
  <c r="K653" i="1"/>
  <c r="K652" i="1"/>
  <c r="K651" i="1"/>
  <c r="K650" i="1"/>
  <c r="K649" i="1"/>
  <c r="K648" i="1"/>
  <c r="K647" i="1"/>
  <c r="K646" i="1"/>
  <c r="K645" i="1"/>
  <c r="K644" i="1"/>
  <c r="K643" i="1"/>
  <c r="K642" i="1"/>
  <c r="K641" i="1"/>
  <c r="K640" i="1"/>
  <c r="K639" i="1"/>
  <c r="K638" i="1"/>
  <c r="K637" i="1"/>
  <c r="K636" i="1"/>
  <c r="K635" i="1"/>
  <c r="K634" i="1"/>
  <c r="K633" i="1"/>
  <c r="K632" i="1"/>
  <c r="K631" i="1"/>
  <c r="K630" i="1"/>
  <c r="K629" i="1"/>
  <c r="K628" i="1"/>
  <c r="K627" i="1"/>
  <c r="K626" i="1"/>
  <c r="K625" i="1"/>
  <c r="K624" i="1"/>
  <c r="K623" i="1"/>
  <c r="K622" i="1"/>
  <c r="K621" i="1"/>
  <c r="K620" i="1"/>
  <c r="K619" i="1"/>
  <c r="K618" i="1"/>
  <c r="K617" i="1"/>
  <c r="K616" i="1"/>
  <c r="K615" i="1"/>
  <c r="K614" i="1"/>
  <c r="K613" i="1"/>
  <c r="K612" i="1"/>
  <c r="K611" i="1"/>
  <c r="K610" i="1"/>
  <c r="K609" i="1"/>
  <c r="K608" i="1"/>
  <c r="K607" i="1"/>
  <c r="K606" i="1"/>
  <c r="K605" i="1"/>
  <c r="K604" i="1"/>
  <c r="K603" i="1"/>
  <c r="K602" i="1"/>
  <c r="K601" i="1"/>
  <c r="K600" i="1"/>
  <c r="K599" i="1"/>
  <c r="K598" i="1"/>
  <c r="K597" i="1"/>
  <c r="K596" i="1"/>
  <c r="K595" i="1"/>
  <c r="K594" i="1"/>
  <c r="K593" i="1"/>
  <c r="K592" i="1"/>
  <c r="K591" i="1"/>
  <c r="K590" i="1"/>
  <c r="K589" i="1"/>
  <c r="K588" i="1"/>
  <c r="K587" i="1"/>
  <c r="K586" i="1"/>
  <c r="K585" i="1"/>
  <c r="K584" i="1"/>
  <c r="K583" i="1"/>
  <c r="K582" i="1"/>
  <c r="K581" i="1"/>
  <c r="K580" i="1"/>
  <c r="K579" i="1"/>
  <c r="K578" i="1"/>
  <c r="K577" i="1"/>
  <c r="K576" i="1"/>
  <c r="K575" i="1"/>
  <c r="K574" i="1"/>
  <c r="K573" i="1"/>
  <c r="K572" i="1"/>
  <c r="K571" i="1"/>
  <c r="K570" i="1"/>
  <c r="K569" i="1"/>
  <c r="K568" i="1"/>
  <c r="K567" i="1"/>
  <c r="K566" i="1"/>
  <c r="K565" i="1"/>
  <c r="K564" i="1"/>
  <c r="K563" i="1"/>
  <c r="K562" i="1"/>
  <c r="K561" i="1"/>
  <c r="K560" i="1"/>
  <c r="K559" i="1"/>
  <c r="K558" i="1"/>
  <c r="K557" i="1"/>
  <c r="K556" i="1"/>
  <c r="K555" i="1"/>
  <c r="K554" i="1"/>
  <c r="K553" i="1"/>
  <c r="K552" i="1"/>
  <c r="K551" i="1"/>
  <c r="K550" i="1"/>
  <c r="K549" i="1"/>
  <c r="K548" i="1"/>
  <c r="K547" i="1"/>
  <c r="K546" i="1"/>
  <c r="K545" i="1"/>
  <c r="K544" i="1"/>
  <c r="K543" i="1"/>
  <c r="K542" i="1"/>
  <c r="K541" i="1"/>
  <c r="K540" i="1"/>
  <c r="K539" i="1"/>
  <c r="K538" i="1"/>
  <c r="K537" i="1"/>
  <c r="K536" i="1"/>
  <c r="K535" i="1"/>
  <c r="K534" i="1"/>
  <c r="K533" i="1"/>
  <c r="K532" i="1"/>
  <c r="K531" i="1"/>
  <c r="K530" i="1"/>
  <c r="K529" i="1"/>
  <c r="K528" i="1"/>
  <c r="K527" i="1"/>
  <c r="K526" i="1"/>
  <c r="K525" i="1"/>
  <c r="K524" i="1"/>
  <c r="K523" i="1"/>
  <c r="K522" i="1"/>
  <c r="K521" i="1"/>
  <c r="K520" i="1"/>
  <c r="K519" i="1"/>
  <c r="K518" i="1"/>
  <c r="K517" i="1"/>
  <c r="K516" i="1"/>
  <c r="K515" i="1"/>
  <c r="K514" i="1"/>
  <c r="K513" i="1"/>
  <c r="K512" i="1"/>
  <c r="K511" i="1"/>
  <c r="K510" i="1"/>
  <c r="K509" i="1"/>
  <c r="K508" i="1"/>
  <c r="K507" i="1"/>
  <c r="K506" i="1"/>
  <c r="K505" i="1"/>
  <c r="K504" i="1"/>
  <c r="K503" i="1"/>
  <c r="K502" i="1"/>
  <c r="K501" i="1"/>
  <c r="K500" i="1"/>
  <c r="K499" i="1"/>
  <c r="K498" i="1"/>
  <c r="K497" i="1"/>
  <c r="K496" i="1"/>
  <c r="K495" i="1"/>
  <c r="K494" i="1"/>
  <c r="K493" i="1"/>
  <c r="K492" i="1"/>
  <c r="K491" i="1"/>
  <c r="K490" i="1"/>
  <c r="K489" i="1"/>
  <c r="K488" i="1"/>
  <c r="K487" i="1"/>
  <c r="K486" i="1"/>
  <c r="K485" i="1"/>
  <c r="K484" i="1"/>
  <c r="K483" i="1"/>
  <c r="K482" i="1"/>
  <c r="K481" i="1"/>
  <c r="K480" i="1"/>
  <c r="K479" i="1"/>
  <c r="K478" i="1"/>
  <c r="K477" i="1"/>
  <c r="K476" i="1"/>
  <c r="K475" i="1"/>
  <c r="K474" i="1"/>
  <c r="K473" i="1"/>
  <c r="K472" i="1"/>
  <c r="K471" i="1"/>
  <c r="K470" i="1"/>
  <c r="K469" i="1"/>
  <c r="K468" i="1"/>
  <c r="K467" i="1"/>
  <c r="K466" i="1"/>
  <c r="K465" i="1"/>
  <c r="K464" i="1"/>
  <c r="K463" i="1"/>
  <c r="K462" i="1"/>
  <c r="K461" i="1"/>
  <c r="K460" i="1"/>
  <c r="K459" i="1"/>
  <c r="K458" i="1"/>
  <c r="K457" i="1"/>
  <c r="K456" i="1"/>
  <c r="K455" i="1"/>
  <c r="K454" i="1"/>
  <c r="K453" i="1"/>
  <c r="K452" i="1"/>
  <c r="K451" i="1"/>
  <c r="K450" i="1"/>
  <c r="K449" i="1"/>
  <c r="K448" i="1"/>
  <c r="K447" i="1"/>
  <c r="K446" i="1"/>
  <c r="K445" i="1"/>
  <c r="K444" i="1"/>
  <c r="K443" i="1"/>
  <c r="K442" i="1"/>
  <c r="K441" i="1"/>
  <c r="K440" i="1"/>
  <c r="K439" i="1"/>
  <c r="K438" i="1"/>
  <c r="K437" i="1"/>
  <c r="K436" i="1"/>
  <c r="K435" i="1"/>
  <c r="K434" i="1"/>
  <c r="K433" i="1"/>
  <c r="K432" i="1"/>
  <c r="K431" i="1"/>
  <c r="K430" i="1"/>
  <c r="K429" i="1"/>
  <c r="K428" i="1"/>
  <c r="K427" i="1"/>
  <c r="K426" i="1"/>
  <c r="K425" i="1"/>
  <c r="K424" i="1"/>
  <c r="K423" i="1"/>
  <c r="K422" i="1"/>
  <c r="K421" i="1"/>
  <c r="K420" i="1"/>
  <c r="K419" i="1"/>
  <c r="K418" i="1"/>
  <c r="K417" i="1"/>
  <c r="K416" i="1"/>
  <c r="K415" i="1"/>
  <c r="K414" i="1"/>
  <c r="K413" i="1"/>
  <c r="K412" i="1"/>
  <c r="K411" i="1"/>
  <c r="K410" i="1"/>
  <c r="K409" i="1"/>
  <c r="K408" i="1"/>
  <c r="K407" i="1"/>
  <c r="K406" i="1"/>
  <c r="K405" i="1"/>
  <c r="K404" i="1"/>
  <c r="K403" i="1"/>
  <c r="K402" i="1"/>
  <c r="K401" i="1"/>
  <c r="K400" i="1"/>
  <c r="K399" i="1"/>
  <c r="K398" i="1"/>
  <c r="K397" i="1"/>
  <c r="K396" i="1"/>
  <c r="K395" i="1"/>
  <c r="K394" i="1"/>
  <c r="K393" i="1"/>
  <c r="K392" i="1"/>
  <c r="K391" i="1"/>
  <c r="K390" i="1"/>
  <c r="K389" i="1"/>
  <c r="K388" i="1"/>
  <c r="K387" i="1"/>
  <c r="K386" i="1"/>
  <c r="K385" i="1"/>
  <c r="K384" i="1"/>
  <c r="K383" i="1"/>
  <c r="K382" i="1"/>
  <c r="K381" i="1"/>
  <c r="K380" i="1"/>
  <c r="K379" i="1"/>
  <c r="K378" i="1"/>
  <c r="K377" i="1"/>
  <c r="K376" i="1"/>
  <c r="K375" i="1"/>
  <c r="K374" i="1"/>
  <c r="K373" i="1"/>
  <c r="K372" i="1"/>
  <c r="K371" i="1"/>
  <c r="K370" i="1"/>
  <c r="K369" i="1"/>
  <c r="K368" i="1"/>
  <c r="K367" i="1"/>
  <c r="K366" i="1"/>
  <c r="K365" i="1"/>
  <c r="K364" i="1"/>
  <c r="K363" i="1"/>
  <c r="K362" i="1"/>
  <c r="K361"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 r="K5" i="1"/>
  <c r="K39" i="1"/>
  <c r="D44" i="7" l="1"/>
  <c r="C44" i="7"/>
  <c r="L3" i="7"/>
  <c r="L2" i="7"/>
  <c r="E15" i="7"/>
  <c r="J3" i="7"/>
  <c r="K3" i="7" s="1"/>
  <c r="J2" i="7"/>
  <c r="K2" i="7" s="1"/>
  <c r="E16" i="7"/>
  <c r="E5" i="7"/>
  <c r="E9" i="7"/>
  <c r="E13" i="7"/>
  <c r="E17" i="7"/>
  <c r="E2" i="7"/>
  <c r="E6" i="7"/>
  <c r="E14" i="7"/>
  <c r="E10" i="7"/>
  <c r="E18" i="7"/>
  <c r="E3" i="7"/>
  <c r="E7" i="7"/>
  <c r="E12" i="7"/>
  <c r="C15" i="7"/>
  <c r="D15" i="7" s="1"/>
  <c r="E4" i="7"/>
  <c r="E8" i="7"/>
  <c r="E11" i="7"/>
  <c r="C4" i="7"/>
  <c r="D4" i="7" s="1"/>
  <c r="C18" i="7"/>
  <c r="D18" i="7" s="1"/>
  <c r="C14" i="7"/>
  <c r="D14" i="7" s="1"/>
  <c r="C10" i="7"/>
  <c r="D10" i="7" s="1"/>
  <c r="C6" i="7"/>
  <c r="D6" i="7" s="1"/>
  <c r="C2" i="7"/>
  <c r="D2" i="7" s="1"/>
  <c r="C11" i="7"/>
  <c r="D11" i="7" s="1"/>
  <c r="C7" i="7"/>
  <c r="D7" i="7" s="1"/>
  <c r="C3" i="7"/>
  <c r="D3" i="7" s="1"/>
  <c r="C17" i="7"/>
  <c r="D17" i="7" s="1"/>
  <c r="C13" i="7"/>
  <c r="D13" i="7" s="1"/>
  <c r="C9" i="7"/>
  <c r="D9" i="7" s="1"/>
  <c r="C5" i="7"/>
  <c r="D5" i="7" s="1"/>
  <c r="C16" i="7"/>
  <c r="D16" i="7" s="1"/>
  <c r="C12" i="7"/>
  <c r="D12" i="7" s="1"/>
  <c r="C8" i="7"/>
  <c r="D8" i="7" s="1"/>
  <c r="J10" i="8"/>
  <c r="J5" i="5"/>
  <c r="J6" i="5"/>
  <c r="J7" i="5"/>
  <c r="J8" i="5"/>
  <c r="J9" i="5"/>
  <c r="J10" i="5"/>
  <c r="J11" i="5"/>
  <c r="J12" i="5"/>
  <c r="J13" i="5"/>
  <c r="J14" i="5"/>
  <c r="J15" i="5"/>
  <c r="J16" i="5"/>
  <c r="J17" i="5"/>
  <c r="J18" i="5"/>
  <c r="J19" i="5"/>
  <c r="J20" i="5"/>
  <c r="J21" i="5"/>
  <c r="J22" i="5"/>
  <c r="J23" i="5"/>
  <c r="J24" i="5"/>
  <c r="J25" i="5"/>
  <c r="J26" i="5"/>
  <c r="J27" i="5"/>
  <c r="J28" i="5"/>
  <c r="J29" i="5"/>
  <c r="J30" i="5"/>
  <c r="J31" i="5"/>
  <c r="J32" i="5"/>
  <c r="J33" i="5"/>
  <c r="J34" i="5"/>
  <c r="J35" i="5"/>
  <c r="J36" i="5"/>
  <c r="J37" i="5"/>
  <c r="J38" i="5"/>
  <c r="J39" i="5"/>
  <c r="J40" i="5"/>
  <c r="J41" i="5"/>
  <c r="J42" i="5"/>
  <c r="J43" i="5"/>
  <c r="J44" i="5"/>
  <c r="J45" i="5"/>
  <c r="J46" i="5"/>
  <c r="J47" i="5"/>
  <c r="J48" i="5"/>
  <c r="J49" i="5"/>
  <c r="J50" i="5"/>
  <c r="J51" i="5"/>
  <c r="J52" i="5"/>
  <c r="J53" i="5"/>
  <c r="J54" i="5"/>
  <c r="J55" i="5"/>
  <c r="J56" i="5"/>
  <c r="J57" i="5"/>
  <c r="J58" i="5"/>
  <c r="J59" i="5"/>
  <c r="J60" i="5"/>
  <c r="J61" i="5"/>
  <c r="J62" i="5"/>
  <c r="J63" i="5"/>
  <c r="J64" i="5"/>
  <c r="J65" i="5"/>
  <c r="J66" i="5"/>
  <c r="J67" i="5"/>
  <c r="J68" i="5"/>
  <c r="J69" i="5"/>
  <c r="J70" i="5"/>
  <c r="J71" i="5"/>
  <c r="J72" i="5"/>
  <c r="J73" i="5"/>
  <c r="J74" i="5"/>
  <c r="J75" i="5"/>
  <c r="J76" i="5"/>
  <c r="J77" i="5"/>
  <c r="J78" i="5"/>
  <c r="J79" i="5"/>
  <c r="J80" i="5"/>
  <c r="J81" i="5"/>
  <c r="J82" i="5"/>
  <c r="J83" i="5"/>
  <c r="J84" i="5"/>
  <c r="J85" i="5"/>
  <c r="J86" i="5"/>
  <c r="J87" i="5"/>
  <c r="J88" i="5"/>
  <c r="J89" i="5"/>
  <c r="J90" i="5"/>
  <c r="J91" i="5"/>
  <c r="J92" i="5"/>
  <c r="J93" i="5"/>
  <c r="J94" i="5"/>
  <c r="J95" i="5"/>
  <c r="J96" i="5"/>
  <c r="J97" i="5"/>
  <c r="J98" i="5"/>
  <c r="J99" i="5"/>
  <c r="J100" i="5"/>
  <c r="J101" i="5"/>
  <c r="J102" i="5"/>
  <c r="J103" i="5"/>
  <c r="J104" i="5"/>
  <c r="J105" i="5"/>
  <c r="J106" i="5"/>
  <c r="J107" i="5"/>
  <c r="J108" i="5"/>
  <c r="J109" i="5"/>
  <c r="J110" i="5"/>
  <c r="J111" i="5"/>
  <c r="J112" i="5"/>
  <c r="J113" i="5"/>
  <c r="J114" i="5"/>
  <c r="J115" i="5"/>
  <c r="J116" i="5"/>
  <c r="J117" i="5"/>
  <c r="J118" i="5"/>
  <c r="J119" i="5"/>
  <c r="J120" i="5"/>
  <c r="J121" i="5"/>
  <c r="J122" i="5"/>
  <c r="J123" i="5"/>
  <c r="J124" i="5"/>
  <c r="J125" i="5"/>
  <c r="J126" i="5"/>
  <c r="J127" i="5"/>
  <c r="J128" i="5"/>
  <c r="J129" i="5"/>
  <c r="J130" i="5"/>
  <c r="J132" i="5"/>
  <c r="J133" i="5"/>
  <c r="J134" i="5"/>
  <c r="J135" i="5"/>
  <c r="J136" i="5"/>
  <c r="J137" i="5"/>
  <c r="J138" i="5"/>
  <c r="J139" i="5"/>
  <c r="J140" i="5"/>
  <c r="J141" i="5"/>
  <c r="J142" i="5"/>
  <c r="J143" i="5"/>
  <c r="J144" i="5"/>
  <c r="J145" i="5"/>
  <c r="J146" i="5"/>
  <c r="J147" i="5"/>
  <c r="J148" i="5"/>
  <c r="J149" i="5"/>
  <c r="J150" i="5"/>
  <c r="J151" i="5"/>
  <c r="J152" i="5"/>
  <c r="J153" i="5"/>
  <c r="J154" i="5"/>
  <c r="J155" i="5"/>
  <c r="J156" i="5"/>
  <c r="J157" i="5"/>
  <c r="J158" i="5"/>
  <c r="J159" i="5"/>
  <c r="J160" i="5"/>
  <c r="J161" i="5"/>
  <c r="J162" i="5"/>
  <c r="J163" i="5"/>
  <c r="J164" i="5"/>
  <c r="J165" i="5"/>
  <c r="J166" i="5"/>
  <c r="J167" i="5"/>
  <c r="J168" i="5"/>
  <c r="J169" i="5"/>
  <c r="J170" i="5"/>
  <c r="J171" i="5"/>
  <c r="J172" i="5"/>
  <c r="J173" i="5"/>
  <c r="J174" i="5"/>
  <c r="J175" i="5"/>
  <c r="J176" i="5"/>
  <c r="J177" i="5"/>
  <c r="J178" i="5"/>
  <c r="J179" i="5"/>
  <c r="J180" i="5"/>
  <c r="J181" i="5"/>
  <c r="J182" i="5"/>
  <c r="J183" i="5"/>
  <c r="J184" i="5"/>
  <c r="J185" i="5"/>
  <c r="J186" i="5"/>
  <c r="J187" i="5"/>
  <c r="J188" i="5"/>
  <c r="J189" i="5"/>
  <c r="J190" i="5"/>
  <c r="J191" i="5"/>
  <c r="J192" i="5"/>
  <c r="J193" i="5"/>
  <c r="J194" i="5"/>
  <c r="J195" i="5"/>
  <c r="J196" i="5"/>
  <c r="J197" i="5"/>
  <c r="J198" i="5"/>
  <c r="J199" i="5"/>
  <c r="J200" i="5"/>
  <c r="J201" i="5"/>
  <c r="J202" i="5"/>
  <c r="J203" i="5"/>
  <c r="J204" i="5"/>
  <c r="J205" i="5"/>
  <c r="J206" i="5"/>
  <c r="J207" i="5"/>
  <c r="J208" i="5"/>
  <c r="J209" i="5"/>
  <c r="J210" i="5"/>
  <c r="J211" i="5"/>
  <c r="J212" i="5"/>
  <c r="J213" i="5"/>
  <c r="J214" i="5"/>
  <c r="J215" i="5"/>
  <c r="J216" i="5"/>
  <c r="J217" i="5"/>
  <c r="J218" i="5"/>
  <c r="J219" i="5"/>
  <c r="J220" i="5"/>
  <c r="J221" i="5"/>
  <c r="J222" i="5"/>
  <c r="J223" i="5"/>
  <c r="J224" i="5"/>
  <c r="J225" i="5"/>
  <c r="J226" i="5"/>
  <c r="J227" i="5"/>
  <c r="J228" i="5"/>
  <c r="J229" i="5"/>
  <c r="J230" i="5"/>
  <c r="J231" i="5"/>
  <c r="J232" i="5"/>
  <c r="J233" i="5"/>
  <c r="J234" i="5"/>
  <c r="J235" i="5"/>
  <c r="J236" i="5"/>
  <c r="J237" i="5"/>
  <c r="J238" i="5"/>
  <c r="J239" i="5"/>
  <c r="J240" i="5"/>
  <c r="J241" i="5"/>
  <c r="J242" i="5"/>
  <c r="J243" i="5"/>
  <c r="J244" i="5"/>
  <c r="J245" i="5"/>
  <c r="J246" i="5"/>
  <c r="J247" i="5"/>
  <c r="J248" i="5"/>
  <c r="J249" i="5"/>
  <c r="J250" i="5"/>
  <c r="J251" i="5"/>
  <c r="J252" i="5"/>
  <c r="J253" i="5"/>
  <c r="J254" i="5"/>
  <c r="J255" i="5"/>
  <c r="J256" i="5"/>
  <c r="J257" i="5"/>
  <c r="J258" i="5"/>
  <c r="J259" i="5"/>
  <c r="J260" i="5"/>
  <c r="J261" i="5"/>
  <c r="J262" i="5"/>
  <c r="J263" i="5"/>
  <c r="J264" i="5"/>
  <c r="J265" i="5"/>
  <c r="J266" i="5"/>
  <c r="C8" i="9" l="1"/>
  <c r="C9" i="9" s="1"/>
  <c r="C10" i="9" s="1"/>
  <c r="C11" i="9" s="1"/>
  <c r="C12" i="9" s="1"/>
  <c r="C13" i="9" s="1"/>
  <c r="C14" i="9" s="1"/>
  <c r="C15" i="9" s="1"/>
  <c r="C16" i="9" s="1"/>
  <c r="J9" i="8"/>
  <c r="J8" i="8"/>
  <c r="J7" i="8"/>
  <c r="J6" i="8"/>
  <c r="J5" i="8"/>
  <c r="B5" i="8"/>
  <c r="B6" i="8" s="1"/>
  <c r="B7" i="8" s="1"/>
  <c r="B8" i="8" s="1"/>
  <c r="B9" i="8" s="1"/>
  <c r="B10" i="8" s="1"/>
  <c r="B11" i="8" s="1"/>
  <c r="B12" i="8" s="1"/>
  <c r="B13" i="8" s="1"/>
  <c r="B14" i="8" s="1"/>
  <c r="J4" i="8"/>
  <c r="J15" i="8" l="1"/>
  <c r="J1004" i="5" l="1"/>
  <c r="J1003" i="5"/>
  <c r="J1002" i="5"/>
  <c r="J1001" i="5"/>
  <c r="J1000" i="5"/>
  <c r="J999" i="5"/>
  <c r="J998" i="5"/>
  <c r="J997" i="5"/>
  <c r="J996" i="5"/>
  <c r="J995" i="5"/>
  <c r="J994" i="5"/>
  <c r="J993" i="5"/>
  <c r="J992" i="5"/>
  <c r="J991" i="5"/>
  <c r="J990" i="5"/>
  <c r="J989" i="5"/>
  <c r="J988" i="5"/>
  <c r="J987" i="5"/>
  <c r="J986" i="5"/>
  <c r="J985" i="5"/>
  <c r="J984" i="5"/>
  <c r="J983" i="5"/>
  <c r="J982" i="5"/>
  <c r="J981" i="5"/>
  <c r="J980" i="5"/>
  <c r="J979" i="5"/>
  <c r="J978" i="5"/>
  <c r="J977" i="5"/>
  <c r="J976" i="5"/>
  <c r="J975" i="5"/>
  <c r="J974" i="5"/>
  <c r="J973" i="5"/>
  <c r="J972" i="5"/>
  <c r="J971" i="5"/>
  <c r="J970" i="5"/>
  <c r="J969" i="5"/>
  <c r="J968" i="5"/>
  <c r="J967" i="5"/>
  <c r="J966" i="5"/>
  <c r="J965" i="5"/>
  <c r="J964" i="5"/>
  <c r="J963" i="5"/>
  <c r="J962" i="5"/>
  <c r="J961" i="5"/>
  <c r="J960" i="5"/>
  <c r="J959" i="5"/>
  <c r="J958" i="5"/>
  <c r="J957" i="5"/>
  <c r="J956" i="5"/>
  <c r="J955" i="5"/>
  <c r="J954" i="5"/>
  <c r="J953" i="5"/>
  <c r="J952" i="5"/>
  <c r="J951" i="5"/>
  <c r="J950" i="5"/>
  <c r="J949" i="5"/>
  <c r="J948" i="5"/>
  <c r="J947" i="5"/>
  <c r="J946" i="5"/>
  <c r="J945" i="5"/>
  <c r="J944" i="5"/>
  <c r="J943" i="5"/>
  <c r="J942" i="5"/>
  <c r="J941" i="5"/>
  <c r="J940" i="5"/>
  <c r="J939" i="5"/>
  <c r="J938" i="5"/>
  <c r="J937" i="5"/>
  <c r="J936" i="5"/>
  <c r="J935" i="5"/>
  <c r="J934" i="5"/>
  <c r="J933" i="5"/>
  <c r="J932" i="5"/>
  <c r="J931" i="5"/>
  <c r="J930" i="5"/>
  <c r="J929" i="5"/>
  <c r="J928" i="5"/>
  <c r="J927" i="5"/>
  <c r="J926" i="5"/>
  <c r="J925" i="5"/>
  <c r="J924" i="5"/>
  <c r="J923" i="5"/>
  <c r="J922" i="5"/>
  <c r="J921" i="5"/>
  <c r="J920" i="5"/>
  <c r="J919" i="5"/>
  <c r="J918" i="5"/>
  <c r="J917" i="5"/>
  <c r="J916" i="5"/>
  <c r="J915" i="5"/>
  <c r="J914" i="5"/>
  <c r="J913" i="5"/>
  <c r="J912" i="5"/>
  <c r="J911" i="5"/>
  <c r="J910" i="5"/>
  <c r="J909" i="5"/>
  <c r="J908" i="5"/>
  <c r="J907" i="5"/>
  <c r="J906" i="5"/>
  <c r="J905" i="5"/>
  <c r="J904" i="5"/>
  <c r="J903" i="5"/>
  <c r="J902" i="5"/>
  <c r="J901" i="5"/>
  <c r="J900" i="5"/>
  <c r="J899" i="5"/>
  <c r="J898" i="5"/>
  <c r="J897" i="5"/>
  <c r="J896" i="5"/>
  <c r="J895" i="5"/>
  <c r="J894" i="5"/>
  <c r="J893" i="5"/>
  <c r="J892" i="5"/>
  <c r="J891" i="5"/>
  <c r="J890" i="5"/>
  <c r="J889" i="5"/>
  <c r="J888" i="5"/>
  <c r="J887" i="5"/>
  <c r="J886" i="5"/>
  <c r="J885" i="5"/>
  <c r="J884" i="5"/>
  <c r="J883" i="5"/>
  <c r="J882" i="5"/>
  <c r="J881" i="5"/>
  <c r="J880" i="5"/>
  <c r="J879" i="5"/>
  <c r="J878" i="5"/>
  <c r="J877" i="5"/>
  <c r="J876" i="5"/>
  <c r="J875" i="5"/>
  <c r="J874" i="5"/>
  <c r="J873" i="5"/>
  <c r="J872" i="5"/>
  <c r="J871" i="5"/>
  <c r="J870" i="5"/>
  <c r="J869" i="5"/>
  <c r="J868" i="5"/>
  <c r="J867" i="5"/>
  <c r="J866" i="5"/>
  <c r="J865" i="5"/>
  <c r="J864" i="5"/>
  <c r="J863" i="5"/>
  <c r="J862" i="5"/>
  <c r="J861" i="5"/>
  <c r="J860" i="5"/>
  <c r="J859" i="5"/>
  <c r="J858" i="5"/>
  <c r="J857" i="5"/>
  <c r="J856" i="5"/>
  <c r="J855" i="5"/>
  <c r="J854" i="5"/>
  <c r="J853" i="5"/>
  <c r="J852" i="5"/>
  <c r="J851" i="5"/>
  <c r="J850" i="5"/>
  <c r="J849" i="5"/>
  <c r="J848" i="5"/>
  <c r="J847" i="5"/>
  <c r="J846" i="5"/>
  <c r="J845" i="5"/>
  <c r="J844" i="5"/>
  <c r="J843" i="5"/>
  <c r="J842" i="5"/>
  <c r="J841" i="5"/>
  <c r="J840" i="5"/>
  <c r="J839" i="5"/>
  <c r="J838" i="5"/>
  <c r="J837" i="5"/>
  <c r="J836" i="5"/>
  <c r="J835" i="5"/>
  <c r="J834" i="5"/>
  <c r="J833" i="5"/>
  <c r="J832" i="5"/>
  <c r="J831" i="5"/>
  <c r="J830" i="5"/>
  <c r="J829" i="5"/>
  <c r="J828" i="5"/>
  <c r="J827" i="5"/>
  <c r="J826" i="5"/>
  <c r="J825" i="5"/>
  <c r="J824" i="5"/>
  <c r="J823" i="5"/>
  <c r="J822" i="5"/>
  <c r="J821" i="5"/>
  <c r="J820" i="5"/>
  <c r="J819" i="5"/>
  <c r="J818" i="5"/>
  <c r="J817" i="5"/>
  <c r="J816" i="5"/>
  <c r="J815" i="5"/>
  <c r="J814" i="5"/>
  <c r="J813" i="5"/>
  <c r="J812" i="5"/>
  <c r="J811" i="5"/>
  <c r="J810" i="5"/>
  <c r="J809" i="5"/>
  <c r="J808" i="5"/>
  <c r="J807" i="5"/>
  <c r="J806" i="5"/>
  <c r="J805" i="5"/>
  <c r="J804" i="5"/>
  <c r="J803" i="5"/>
  <c r="J802" i="5"/>
  <c r="J801" i="5"/>
  <c r="J800" i="5"/>
  <c r="J799" i="5"/>
  <c r="J798" i="5"/>
  <c r="J797" i="5"/>
  <c r="J796" i="5"/>
  <c r="J795" i="5"/>
  <c r="J794" i="5"/>
  <c r="J793" i="5"/>
  <c r="J792" i="5"/>
  <c r="J791" i="5"/>
  <c r="J790" i="5"/>
  <c r="J789" i="5"/>
  <c r="J788" i="5"/>
  <c r="J787" i="5"/>
  <c r="J786" i="5"/>
  <c r="J785" i="5"/>
  <c r="J784" i="5"/>
  <c r="J783" i="5"/>
  <c r="J782" i="5"/>
  <c r="J781" i="5"/>
  <c r="J780" i="5"/>
  <c r="J779" i="5"/>
  <c r="J778" i="5"/>
  <c r="J777" i="5"/>
  <c r="J776" i="5"/>
  <c r="J775" i="5"/>
  <c r="J774" i="5"/>
  <c r="J773" i="5"/>
  <c r="J772" i="5"/>
  <c r="J771" i="5"/>
  <c r="J770" i="5"/>
  <c r="J769" i="5"/>
  <c r="J768" i="5"/>
  <c r="J767" i="5"/>
  <c r="J766" i="5"/>
  <c r="J765" i="5"/>
  <c r="J764" i="5"/>
  <c r="J763" i="5"/>
  <c r="J762" i="5"/>
  <c r="J761" i="5"/>
  <c r="J760" i="5"/>
  <c r="J759" i="5"/>
  <c r="J758" i="5"/>
  <c r="J757" i="5"/>
  <c r="J756" i="5"/>
  <c r="J755" i="5"/>
  <c r="J754" i="5"/>
  <c r="J753" i="5"/>
  <c r="J752" i="5"/>
  <c r="J751" i="5"/>
  <c r="J750" i="5"/>
  <c r="J749" i="5"/>
  <c r="J748" i="5"/>
  <c r="J747" i="5"/>
  <c r="J746" i="5"/>
  <c r="J745" i="5"/>
  <c r="J744" i="5"/>
  <c r="J743" i="5"/>
  <c r="J742" i="5"/>
  <c r="J741" i="5"/>
  <c r="J740" i="5"/>
  <c r="J739" i="5"/>
  <c r="J738" i="5"/>
  <c r="J737" i="5"/>
  <c r="J736" i="5"/>
  <c r="J735" i="5"/>
  <c r="J734" i="5"/>
  <c r="J733" i="5"/>
  <c r="J732" i="5"/>
  <c r="J731" i="5"/>
  <c r="J730" i="5"/>
  <c r="J729" i="5"/>
  <c r="J728" i="5"/>
  <c r="J727" i="5"/>
  <c r="J726" i="5"/>
  <c r="J725" i="5"/>
  <c r="J724" i="5"/>
  <c r="J723" i="5"/>
  <c r="J722" i="5"/>
  <c r="J721" i="5"/>
  <c r="J720" i="5"/>
  <c r="J719" i="5"/>
  <c r="J718" i="5"/>
  <c r="J717" i="5"/>
  <c r="J716" i="5"/>
  <c r="J715" i="5"/>
  <c r="J714" i="5"/>
  <c r="J713" i="5"/>
  <c r="J712" i="5"/>
  <c r="J711" i="5"/>
  <c r="J710" i="5"/>
  <c r="J709" i="5"/>
  <c r="J708" i="5"/>
  <c r="J707" i="5"/>
  <c r="J706" i="5"/>
  <c r="J705" i="5"/>
  <c r="J704" i="5"/>
  <c r="J703" i="5"/>
  <c r="J702" i="5"/>
  <c r="J701" i="5"/>
  <c r="J700" i="5"/>
  <c r="J699" i="5"/>
  <c r="J698" i="5"/>
  <c r="J697" i="5"/>
  <c r="J696" i="5"/>
  <c r="J695" i="5"/>
  <c r="J694" i="5"/>
  <c r="J693" i="5"/>
  <c r="J692" i="5"/>
  <c r="J691" i="5"/>
  <c r="J690" i="5"/>
  <c r="J689" i="5"/>
  <c r="J688" i="5"/>
  <c r="J687" i="5"/>
  <c r="J686" i="5"/>
  <c r="J685" i="5"/>
  <c r="J684" i="5"/>
  <c r="J683" i="5"/>
  <c r="J682" i="5"/>
  <c r="J681" i="5"/>
  <c r="J680" i="5"/>
  <c r="J679" i="5"/>
  <c r="J678" i="5"/>
  <c r="J677" i="5"/>
  <c r="J676" i="5"/>
  <c r="J675" i="5"/>
  <c r="J674" i="5"/>
  <c r="J673" i="5"/>
  <c r="J672" i="5"/>
  <c r="J671" i="5"/>
  <c r="J670" i="5"/>
  <c r="J669" i="5"/>
  <c r="J668" i="5"/>
  <c r="J667" i="5"/>
  <c r="J666" i="5"/>
  <c r="J665" i="5"/>
  <c r="J664" i="5"/>
  <c r="J663" i="5"/>
  <c r="J662" i="5"/>
  <c r="J661" i="5"/>
  <c r="J660" i="5"/>
  <c r="J659" i="5"/>
  <c r="J658" i="5"/>
  <c r="J657" i="5"/>
  <c r="J656" i="5"/>
  <c r="J655" i="5"/>
  <c r="J654" i="5"/>
  <c r="J653" i="5"/>
  <c r="J652" i="5"/>
  <c r="J651" i="5"/>
  <c r="J650" i="5"/>
  <c r="J649" i="5"/>
  <c r="J648" i="5"/>
  <c r="J647" i="5"/>
  <c r="J646" i="5"/>
  <c r="J645" i="5"/>
  <c r="J644" i="5"/>
  <c r="J643" i="5"/>
  <c r="J642" i="5"/>
  <c r="J641" i="5"/>
  <c r="J640" i="5"/>
  <c r="J639" i="5"/>
  <c r="J638" i="5"/>
  <c r="J637" i="5"/>
  <c r="J636" i="5"/>
  <c r="J635" i="5"/>
  <c r="J634" i="5"/>
  <c r="J633" i="5"/>
  <c r="J632" i="5"/>
  <c r="J631" i="5"/>
  <c r="J630" i="5"/>
  <c r="J629" i="5"/>
  <c r="J628" i="5"/>
  <c r="J627" i="5"/>
  <c r="J626" i="5"/>
  <c r="J625" i="5"/>
  <c r="J624" i="5"/>
  <c r="J623" i="5"/>
  <c r="J622" i="5"/>
  <c r="J621" i="5"/>
  <c r="J620" i="5"/>
  <c r="J619" i="5"/>
  <c r="J618" i="5"/>
  <c r="J617" i="5"/>
  <c r="J616" i="5"/>
  <c r="J615" i="5"/>
  <c r="J614" i="5"/>
  <c r="J613" i="5"/>
  <c r="J612" i="5"/>
  <c r="J611" i="5"/>
  <c r="J610" i="5"/>
  <c r="J609" i="5"/>
  <c r="J608" i="5"/>
  <c r="J607" i="5"/>
  <c r="J606" i="5"/>
  <c r="J605" i="5"/>
  <c r="J604" i="5"/>
  <c r="J603" i="5"/>
  <c r="J602" i="5"/>
  <c r="J601" i="5"/>
  <c r="J600" i="5"/>
  <c r="J599" i="5"/>
  <c r="J598" i="5"/>
  <c r="J597" i="5"/>
  <c r="J596" i="5"/>
  <c r="J595" i="5"/>
  <c r="J594" i="5"/>
  <c r="J593" i="5"/>
  <c r="J592" i="5"/>
  <c r="J591" i="5"/>
  <c r="J590" i="5"/>
  <c r="J589" i="5"/>
  <c r="J588" i="5"/>
  <c r="J587" i="5"/>
  <c r="J586" i="5"/>
  <c r="J585" i="5"/>
  <c r="J584" i="5"/>
  <c r="J583" i="5"/>
  <c r="J582" i="5"/>
  <c r="J581" i="5"/>
  <c r="J580" i="5"/>
  <c r="J579" i="5"/>
  <c r="J578" i="5"/>
  <c r="J577" i="5"/>
  <c r="J576" i="5"/>
  <c r="J575" i="5"/>
  <c r="J574" i="5"/>
  <c r="J573" i="5"/>
  <c r="J572" i="5"/>
  <c r="J571" i="5"/>
  <c r="J570" i="5"/>
  <c r="J569" i="5"/>
  <c r="J568" i="5"/>
  <c r="J567" i="5"/>
  <c r="J566" i="5"/>
  <c r="J565" i="5"/>
  <c r="J564" i="5"/>
  <c r="J563" i="5"/>
  <c r="J562" i="5"/>
  <c r="J561" i="5"/>
  <c r="J560" i="5"/>
  <c r="J559" i="5"/>
  <c r="J558" i="5"/>
  <c r="J557" i="5"/>
  <c r="J556" i="5"/>
  <c r="J555" i="5"/>
  <c r="J554" i="5"/>
  <c r="J553" i="5"/>
  <c r="J552" i="5"/>
  <c r="J551" i="5"/>
  <c r="J550" i="5"/>
  <c r="J549" i="5"/>
  <c r="J548" i="5"/>
  <c r="J547" i="5"/>
  <c r="J546" i="5"/>
  <c r="J545" i="5"/>
  <c r="J544" i="5"/>
  <c r="J543" i="5"/>
  <c r="J542" i="5"/>
  <c r="J541" i="5"/>
  <c r="J540" i="5"/>
  <c r="J539" i="5"/>
  <c r="J538" i="5"/>
  <c r="J537" i="5"/>
  <c r="J536" i="5"/>
  <c r="J535" i="5"/>
  <c r="J534" i="5"/>
  <c r="J533" i="5"/>
  <c r="J532" i="5"/>
  <c r="J531" i="5"/>
  <c r="J530" i="5"/>
  <c r="J529" i="5"/>
  <c r="J528" i="5"/>
  <c r="J527" i="5"/>
  <c r="J526" i="5"/>
  <c r="J525" i="5"/>
  <c r="J524" i="5"/>
  <c r="J523" i="5"/>
  <c r="J522" i="5"/>
  <c r="J521" i="5"/>
  <c r="J520" i="5"/>
  <c r="J519" i="5"/>
  <c r="J518" i="5"/>
  <c r="J517" i="5"/>
  <c r="J516" i="5"/>
  <c r="J515" i="5"/>
  <c r="J514" i="5"/>
  <c r="J513" i="5"/>
  <c r="J512" i="5"/>
  <c r="J511" i="5"/>
  <c r="J510" i="5"/>
  <c r="J509" i="5"/>
  <c r="J508" i="5"/>
  <c r="J507" i="5"/>
  <c r="J506" i="5"/>
  <c r="J505" i="5"/>
  <c r="J504" i="5"/>
  <c r="J503" i="5"/>
  <c r="J502" i="5"/>
  <c r="J501" i="5"/>
  <c r="J500" i="5"/>
  <c r="J499" i="5"/>
  <c r="J498" i="5"/>
  <c r="J497" i="5"/>
  <c r="J496" i="5"/>
  <c r="J495" i="5"/>
  <c r="J494" i="5"/>
  <c r="J493" i="5"/>
  <c r="J492" i="5"/>
  <c r="J491" i="5"/>
  <c r="J490" i="5"/>
  <c r="J489" i="5"/>
  <c r="J488" i="5"/>
  <c r="J487" i="5"/>
  <c r="J486" i="5"/>
  <c r="J485" i="5"/>
  <c r="J484" i="5"/>
  <c r="J483" i="5"/>
  <c r="J482" i="5"/>
  <c r="J481" i="5"/>
  <c r="J480" i="5"/>
  <c r="J479" i="5"/>
  <c r="J478" i="5"/>
  <c r="J477" i="5"/>
  <c r="J476" i="5"/>
  <c r="J475" i="5"/>
  <c r="J474" i="5"/>
  <c r="J473" i="5"/>
  <c r="J472" i="5"/>
  <c r="J471" i="5"/>
  <c r="J470" i="5"/>
  <c r="J469" i="5"/>
  <c r="J468" i="5"/>
  <c r="J467" i="5"/>
  <c r="J466" i="5"/>
  <c r="J465" i="5"/>
  <c r="J464" i="5"/>
  <c r="J463" i="5"/>
  <c r="J462" i="5"/>
  <c r="J461" i="5"/>
  <c r="J460" i="5"/>
  <c r="J459" i="5"/>
  <c r="J458" i="5"/>
  <c r="J457" i="5"/>
  <c r="J456" i="5"/>
  <c r="J455" i="5"/>
  <c r="J454" i="5"/>
  <c r="J453" i="5"/>
  <c r="J452" i="5"/>
  <c r="J451" i="5"/>
  <c r="J450" i="5"/>
  <c r="J449" i="5"/>
  <c r="J448" i="5"/>
  <c r="J447" i="5"/>
  <c r="J446" i="5"/>
  <c r="J445" i="5"/>
  <c r="J444" i="5"/>
  <c r="J443" i="5"/>
  <c r="J442" i="5"/>
  <c r="J441" i="5"/>
  <c r="J440" i="5"/>
  <c r="J439" i="5"/>
  <c r="J438" i="5"/>
  <c r="J437" i="5"/>
  <c r="J436" i="5"/>
  <c r="J435" i="5"/>
  <c r="J434" i="5"/>
  <c r="J433" i="5"/>
  <c r="J432" i="5"/>
  <c r="J431" i="5"/>
  <c r="J430" i="5"/>
  <c r="J429" i="5"/>
  <c r="J428" i="5"/>
  <c r="J427" i="5"/>
  <c r="J426" i="5"/>
  <c r="J425" i="5"/>
  <c r="J424" i="5"/>
  <c r="J423" i="5"/>
  <c r="J422" i="5"/>
  <c r="J421" i="5"/>
  <c r="J420" i="5"/>
  <c r="J419" i="5"/>
  <c r="J418" i="5"/>
  <c r="J417" i="5"/>
  <c r="J416" i="5"/>
  <c r="J415" i="5"/>
  <c r="J414" i="5"/>
  <c r="J413" i="5"/>
  <c r="J412" i="5"/>
  <c r="J411" i="5"/>
  <c r="J410" i="5"/>
  <c r="J409" i="5"/>
  <c r="J408" i="5"/>
  <c r="J407" i="5"/>
  <c r="J406" i="5"/>
  <c r="J405" i="5"/>
  <c r="J404" i="5"/>
  <c r="J403" i="5"/>
  <c r="J402" i="5"/>
  <c r="J401" i="5"/>
  <c r="J400" i="5"/>
  <c r="J399" i="5"/>
  <c r="J398" i="5"/>
  <c r="J397" i="5"/>
  <c r="J396" i="5"/>
  <c r="J395" i="5"/>
  <c r="J394" i="5"/>
  <c r="J393" i="5"/>
  <c r="J392" i="5"/>
  <c r="J391" i="5"/>
  <c r="J390" i="5"/>
  <c r="J389" i="5"/>
  <c r="J388" i="5"/>
  <c r="J387" i="5"/>
  <c r="J386" i="5"/>
  <c r="J385" i="5"/>
  <c r="J384" i="5"/>
  <c r="J383" i="5"/>
  <c r="J382" i="5"/>
  <c r="J381" i="5"/>
  <c r="J380" i="5"/>
  <c r="J379" i="5"/>
  <c r="J378" i="5"/>
  <c r="J377" i="5"/>
  <c r="J376" i="5"/>
  <c r="J375" i="5"/>
  <c r="J374" i="5"/>
  <c r="J373" i="5"/>
  <c r="J372" i="5"/>
  <c r="J371" i="5"/>
  <c r="J370" i="5"/>
  <c r="J369" i="5"/>
  <c r="J368" i="5"/>
  <c r="J367" i="5"/>
  <c r="J366" i="5"/>
  <c r="J365" i="5"/>
  <c r="J364" i="5"/>
  <c r="J363" i="5"/>
  <c r="J362" i="5"/>
  <c r="J361" i="5"/>
  <c r="J360" i="5"/>
  <c r="J359" i="5"/>
  <c r="J358" i="5"/>
  <c r="J357" i="5"/>
  <c r="J356" i="5"/>
  <c r="J355" i="5"/>
  <c r="J354" i="5"/>
  <c r="J353" i="5"/>
  <c r="J352" i="5"/>
  <c r="J351" i="5"/>
  <c r="J350" i="5"/>
  <c r="J349" i="5"/>
  <c r="J348" i="5"/>
  <c r="J347" i="5"/>
  <c r="J346" i="5"/>
  <c r="J345" i="5"/>
  <c r="J344" i="5"/>
  <c r="J343" i="5"/>
  <c r="J342" i="5"/>
  <c r="J341" i="5"/>
  <c r="J340" i="5"/>
  <c r="J339" i="5"/>
  <c r="J338" i="5"/>
  <c r="J337" i="5"/>
  <c r="J336" i="5"/>
  <c r="J335" i="5"/>
  <c r="J334" i="5"/>
  <c r="J333" i="5"/>
  <c r="J332" i="5"/>
  <c r="J331" i="5"/>
  <c r="J330" i="5"/>
  <c r="J329" i="5"/>
  <c r="J328" i="5"/>
  <c r="J327" i="5"/>
  <c r="J326" i="5"/>
  <c r="J325" i="5"/>
  <c r="J324" i="5"/>
  <c r="J323" i="5"/>
  <c r="J322" i="5"/>
  <c r="J321" i="5"/>
  <c r="J320" i="5"/>
  <c r="J319" i="5"/>
  <c r="J318" i="5"/>
  <c r="J317" i="5"/>
  <c r="J316" i="5"/>
  <c r="J315" i="5"/>
  <c r="J314" i="5"/>
  <c r="J313" i="5"/>
  <c r="J312" i="5"/>
  <c r="J311" i="5"/>
  <c r="J310" i="5"/>
  <c r="J309" i="5"/>
  <c r="J308" i="5"/>
  <c r="J307" i="5"/>
  <c r="J306" i="5"/>
  <c r="J305" i="5"/>
  <c r="J304" i="5"/>
  <c r="J303" i="5"/>
  <c r="J302" i="5"/>
  <c r="J301" i="5"/>
  <c r="J300" i="5"/>
  <c r="J299" i="5"/>
  <c r="J298" i="5"/>
  <c r="J297" i="5"/>
  <c r="J296" i="5"/>
  <c r="J295" i="5"/>
  <c r="J294" i="5"/>
  <c r="J293" i="5"/>
  <c r="J292" i="5"/>
  <c r="J291" i="5"/>
  <c r="J290" i="5"/>
  <c r="J289" i="5"/>
  <c r="J288" i="5"/>
  <c r="J287" i="5"/>
  <c r="J286" i="5"/>
  <c r="J285" i="5"/>
  <c r="J284" i="5"/>
  <c r="J283" i="5"/>
  <c r="J282" i="5"/>
  <c r="J281" i="5"/>
  <c r="J280" i="5"/>
  <c r="J279" i="5"/>
  <c r="J278" i="5"/>
  <c r="J277" i="5"/>
  <c r="J276" i="5"/>
  <c r="J275" i="5"/>
  <c r="J274" i="5"/>
  <c r="J273" i="5"/>
  <c r="J272" i="5"/>
  <c r="J271" i="5"/>
  <c r="J270" i="5"/>
  <c r="J269" i="5"/>
  <c r="J268" i="5"/>
  <c r="J267" i="5"/>
  <c r="A6" i="5"/>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A73" i="5" s="1"/>
  <c r="A74" i="5" s="1"/>
  <c r="A75" i="5" s="1"/>
  <c r="A76" i="5" s="1"/>
  <c r="A77" i="5" s="1"/>
  <c r="A78" i="5" s="1"/>
  <c r="A79" i="5" s="1"/>
  <c r="A80" i="5" s="1"/>
  <c r="A81" i="5" s="1"/>
  <c r="A82" i="5" s="1"/>
  <c r="A83" i="5" s="1"/>
  <c r="A84" i="5" s="1"/>
  <c r="A85" i="5" s="1"/>
  <c r="A86" i="5" s="1"/>
  <c r="A87" i="5" s="1"/>
  <c r="A88" i="5" s="1"/>
  <c r="A89" i="5" s="1"/>
  <c r="A90" i="5" s="1"/>
  <c r="A91" i="5" s="1"/>
  <c r="A92" i="5" s="1"/>
  <c r="A93" i="5" s="1"/>
  <c r="A94" i="5" s="1"/>
  <c r="A95" i="5" s="1"/>
  <c r="A96" i="5" s="1"/>
  <c r="A97" i="5" s="1"/>
  <c r="A98" i="5" s="1"/>
  <c r="A99" i="5" s="1"/>
  <c r="A100" i="5" s="1"/>
  <c r="A101" i="5" s="1"/>
  <c r="A102" i="5" s="1"/>
  <c r="A103" i="5" s="1"/>
  <c r="A104" i="5" s="1"/>
  <c r="A105" i="5" s="1"/>
  <c r="A106" i="5" s="1"/>
  <c r="A107" i="5" s="1"/>
  <c r="A108" i="5" s="1"/>
  <c r="A109" i="5" s="1"/>
  <c r="A110" i="5" s="1"/>
  <c r="A111" i="5" s="1"/>
  <c r="A112" i="5" s="1"/>
  <c r="A113" i="5" s="1"/>
  <c r="A114" i="5" s="1"/>
  <c r="A115" i="5" s="1"/>
  <c r="A116" i="5" s="1"/>
  <c r="A117" i="5" s="1"/>
  <c r="A118" i="5" s="1"/>
  <c r="A119" i="5" s="1"/>
  <c r="A120" i="5" s="1"/>
  <c r="A121" i="5" s="1"/>
  <c r="A122" i="5" s="1"/>
  <c r="A123" i="5" s="1"/>
  <c r="A124" i="5" s="1"/>
  <c r="A125" i="5" s="1"/>
  <c r="A126" i="5" s="1"/>
  <c r="A127" i="5" s="1"/>
  <c r="A128" i="5" s="1"/>
  <c r="A129" i="5" s="1"/>
  <c r="A130" i="5" s="1"/>
  <c r="A131" i="5" s="1"/>
  <c r="A132" i="5" s="1"/>
  <c r="A133" i="5" s="1"/>
  <c r="A134" i="5" s="1"/>
  <c r="A135" i="5" s="1"/>
  <c r="A136" i="5" s="1"/>
  <c r="A137" i="5" s="1"/>
  <c r="A138" i="5" s="1"/>
  <c r="A139" i="5" s="1"/>
  <c r="A140" i="5" s="1"/>
  <c r="A141" i="5" s="1"/>
  <c r="A142" i="5" s="1"/>
  <c r="A143" i="5" s="1"/>
  <c r="A144" i="5" s="1"/>
  <c r="A145" i="5" s="1"/>
  <c r="A146" i="5" s="1"/>
  <c r="A147" i="5" s="1"/>
  <c r="A148" i="5" s="1"/>
  <c r="A149" i="5" s="1"/>
  <c r="A150" i="5" s="1"/>
  <c r="A151" i="5" s="1"/>
  <c r="A152" i="5" s="1"/>
  <c r="A153" i="5" s="1"/>
  <c r="A154" i="5" s="1"/>
  <c r="A155" i="5" s="1"/>
  <c r="A156" i="5" s="1"/>
  <c r="A157" i="5" s="1"/>
  <c r="A158" i="5" s="1"/>
  <c r="A159" i="5" s="1"/>
  <c r="A160" i="5" s="1"/>
  <c r="A161" i="5" s="1"/>
  <c r="A162" i="5" s="1"/>
  <c r="A163" i="5" s="1"/>
  <c r="A164" i="5" s="1"/>
  <c r="A165" i="5" s="1"/>
  <c r="A166" i="5" s="1"/>
  <c r="A167" i="5" s="1"/>
  <c r="A168" i="5" s="1"/>
  <c r="A169" i="5" s="1"/>
  <c r="A170" i="5" s="1"/>
  <c r="A171" i="5" s="1"/>
  <c r="A172" i="5" s="1"/>
  <c r="A173" i="5" s="1"/>
  <c r="A174" i="5" s="1"/>
  <c r="A175" i="5" s="1"/>
  <c r="A176" i="5" s="1"/>
  <c r="A177" i="5" s="1"/>
  <c r="A178" i="5" s="1"/>
  <c r="A179" i="5" s="1"/>
  <c r="A180" i="5" s="1"/>
  <c r="A181" i="5" s="1"/>
  <c r="A182" i="5" s="1"/>
  <c r="A183" i="5" s="1"/>
  <c r="A184" i="5" s="1"/>
  <c r="A185" i="5" s="1"/>
  <c r="A186" i="5" s="1"/>
  <c r="A187" i="5" s="1"/>
  <c r="A188" i="5" s="1"/>
  <c r="A189" i="5" s="1"/>
  <c r="A190" i="5" s="1"/>
  <c r="A191" i="5" s="1"/>
  <c r="A192" i="5" s="1"/>
  <c r="A193" i="5" s="1"/>
  <c r="A194" i="5" s="1"/>
  <c r="A195" i="5" s="1"/>
  <c r="A196" i="5" s="1"/>
  <c r="A197" i="5" s="1"/>
  <c r="A198" i="5" s="1"/>
  <c r="A199" i="5" s="1"/>
  <c r="A200" i="5" s="1"/>
  <c r="A201" i="5" s="1"/>
  <c r="A202" i="5" s="1"/>
  <c r="A203" i="5" s="1"/>
  <c r="A204" i="5" s="1"/>
  <c r="A205" i="5" s="1"/>
  <c r="A206" i="5" s="1"/>
  <c r="A207" i="5" s="1"/>
  <c r="A208" i="5" s="1"/>
  <c r="A209" i="5" s="1"/>
  <c r="A210" i="5" s="1"/>
  <c r="A211" i="5" s="1"/>
  <c r="A212" i="5" s="1"/>
  <c r="A213" i="5" s="1"/>
  <c r="A214" i="5" s="1"/>
  <c r="A215" i="5" s="1"/>
  <c r="A216" i="5" s="1"/>
  <c r="A217" i="5" s="1"/>
  <c r="A218" i="5" s="1"/>
  <c r="A219" i="5" s="1"/>
  <c r="A220" i="5" s="1"/>
  <c r="A221" i="5" s="1"/>
  <c r="A222" i="5" s="1"/>
  <c r="A223" i="5" s="1"/>
  <c r="A224" i="5" s="1"/>
  <c r="A225" i="5" s="1"/>
  <c r="A226" i="5" s="1"/>
  <c r="A227" i="5" s="1"/>
  <c r="A228" i="5" s="1"/>
  <c r="A229" i="5" s="1"/>
  <c r="A230" i="5" s="1"/>
  <c r="A231" i="5" s="1"/>
  <c r="A232" i="5" s="1"/>
  <c r="A233" i="5" s="1"/>
  <c r="A234" i="5" s="1"/>
  <c r="A235" i="5" s="1"/>
  <c r="A236" i="5" s="1"/>
  <c r="A237" i="5" s="1"/>
  <c r="A238" i="5" s="1"/>
  <c r="A239" i="5" s="1"/>
  <c r="A240" i="5" s="1"/>
  <c r="A241" i="5" s="1"/>
  <c r="A242" i="5" s="1"/>
  <c r="A243" i="5" s="1"/>
  <c r="A244" i="5" s="1"/>
  <c r="A245" i="5" s="1"/>
  <c r="A246" i="5" s="1"/>
  <c r="A247" i="5" s="1"/>
  <c r="A248" i="5" s="1"/>
  <c r="A249" i="5" s="1"/>
  <c r="A250" i="5" s="1"/>
  <c r="A251" i="5" s="1"/>
  <c r="A252" i="5" s="1"/>
  <c r="A253" i="5" s="1"/>
  <c r="A254" i="5" s="1"/>
  <c r="A255" i="5" s="1"/>
  <c r="A256" i="5" s="1"/>
  <c r="A257" i="5" s="1"/>
  <c r="A258" i="5" s="1"/>
  <c r="A259" i="5" s="1"/>
  <c r="A260" i="5" s="1"/>
  <c r="A261" i="5" s="1"/>
  <c r="A262" i="5" s="1"/>
  <c r="A263" i="5" s="1"/>
  <c r="A264" i="5" s="1"/>
  <c r="A265" i="5" s="1"/>
  <c r="A266" i="5" s="1"/>
  <c r="A267" i="5" s="1"/>
  <c r="A268" i="5" s="1"/>
  <c r="A269" i="5" s="1"/>
  <c r="A270" i="5" s="1"/>
  <c r="A271" i="5" s="1"/>
  <c r="A272" i="5" s="1"/>
  <c r="A273" i="5" s="1"/>
  <c r="A274" i="5" s="1"/>
  <c r="A275" i="5" s="1"/>
  <c r="A276" i="5" s="1"/>
  <c r="A277" i="5" s="1"/>
  <c r="A278" i="5" s="1"/>
  <c r="A279" i="5" s="1"/>
  <c r="A280" i="5" s="1"/>
  <c r="A281" i="5" s="1"/>
  <c r="A282" i="5" s="1"/>
  <c r="A283" i="5" s="1"/>
  <c r="A284" i="5" s="1"/>
  <c r="A285" i="5" s="1"/>
  <c r="A286" i="5" s="1"/>
  <c r="A287" i="5" s="1"/>
  <c r="A288" i="5" s="1"/>
  <c r="A289" i="5" s="1"/>
  <c r="A290" i="5" s="1"/>
  <c r="A291" i="5" s="1"/>
  <c r="A292" i="5" s="1"/>
  <c r="A293" i="5" s="1"/>
  <c r="A294" i="5" s="1"/>
  <c r="A295" i="5" s="1"/>
  <c r="A296" i="5" s="1"/>
  <c r="A297" i="5" s="1"/>
  <c r="A298" i="5" s="1"/>
  <c r="A299" i="5" s="1"/>
  <c r="A300" i="5" s="1"/>
  <c r="A301" i="5" s="1"/>
  <c r="A302" i="5" s="1"/>
  <c r="A303" i="5" s="1"/>
  <c r="A304" i="5" s="1"/>
  <c r="A305" i="5" s="1"/>
  <c r="A306" i="5" s="1"/>
  <c r="A307" i="5" s="1"/>
  <c r="A308" i="5" s="1"/>
  <c r="A309" i="5" s="1"/>
  <c r="A310" i="5" s="1"/>
  <c r="A311" i="5" s="1"/>
  <c r="A312" i="5" s="1"/>
  <c r="A313" i="5" s="1"/>
  <c r="A314" i="5" s="1"/>
  <c r="A315" i="5" s="1"/>
  <c r="A316" i="5" s="1"/>
  <c r="A317" i="5" s="1"/>
  <c r="A318" i="5" s="1"/>
  <c r="A319" i="5" s="1"/>
  <c r="A320" i="5" s="1"/>
  <c r="A321" i="5" s="1"/>
  <c r="A322" i="5" s="1"/>
  <c r="A323" i="5" s="1"/>
  <c r="A324" i="5" s="1"/>
  <c r="A325" i="5" s="1"/>
  <c r="A326" i="5" s="1"/>
  <c r="A327" i="5" s="1"/>
  <c r="A328" i="5" s="1"/>
  <c r="A329" i="5" s="1"/>
  <c r="A330" i="5" s="1"/>
  <c r="A331" i="5" s="1"/>
  <c r="A332" i="5" s="1"/>
  <c r="A333" i="5" s="1"/>
  <c r="A334" i="5" s="1"/>
  <c r="A335" i="5" s="1"/>
  <c r="A336" i="5" s="1"/>
  <c r="A337" i="5" s="1"/>
  <c r="A338" i="5" s="1"/>
  <c r="A339" i="5" s="1"/>
  <c r="A340" i="5" s="1"/>
  <c r="A341" i="5" s="1"/>
  <c r="A342" i="5" s="1"/>
  <c r="A343" i="5" s="1"/>
  <c r="A344" i="5" s="1"/>
  <c r="A345" i="5" s="1"/>
  <c r="A346" i="5" s="1"/>
  <c r="A347" i="5" s="1"/>
  <c r="A348" i="5" s="1"/>
  <c r="A349" i="5" s="1"/>
  <c r="A350" i="5" s="1"/>
  <c r="A351" i="5" s="1"/>
  <c r="A352" i="5" s="1"/>
  <c r="A353" i="5" s="1"/>
  <c r="A354" i="5" s="1"/>
  <c r="A355" i="5" s="1"/>
  <c r="A356" i="5" s="1"/>
  <c r="A357" i="5" s="1"/>
  <c r="A358" i="5" s="1"/>
  <c r="A359" i="5" s="1"/>
  <c r="A360" i="5" s="1"/>
  <c r="A361" i="5" s="1"/>
  <c r="A362" i="5" s="1"/>
  <c r="A363" i="5" s="1"/>
  <c r="A364" i="5" s="1"/>
  <c r="A365" i="5" s="1"/>
  <c r="A366" i="5" s="1"/>
  <c r="A367" i="5" s="1"/>
  <c r="A368" i="5" s="1"/>
  <c r="A369" i="5" s="1"/>
  <c r="A370" i="5" s="1"/>
  <c r="A371" i="5" s="1"/>
  <c r="A372" i="5" s="1"/>
  <c r="A373" i="5" s="1"/>
  <c r="A374" i="5" s="1"/>
  <c r="A375" i="5" s="1"/>
  <c r="A376" i="5" s="1"/>
  <c r="A377" i="5" s="1"/>
  <c r="A378" i="5" s="1"/>
  <c r="A379" i="5" s="1"/>
  <c r="A380" i="5" s="1"/>
  <c r="A381" i="5" s="1"/>
  <c r="A382" i="5" s="1"/>
  <c r="A383" i="5" s="1"/>
  <c r="A384" i="5" s="1"/>
  <c r="A385" i="5" s="1"/>
  <c r="A386" i="5" s="1"/>
  <c r="A387" i="5" s="1"/>
  <c r="A388" i="5" s="1"/>
  <c r="A389" i="5" s="1"/>
  <c r="A390" i="5" s="1"/>
  <c r="A391" i="5" s="1"/>
  <c r="A392" i="5" s="1"/>
  <c r="A393" i="5" s="1"/>
  <c r="A394" i="5" s="1"/>
  <c r="A395" i="5" s="1"/>
  <c r="A396" i="5" s="1"/>
  <c r="A397" i="5" s="1"/>
  <c r="A398" i="5" s="1"/>
  <c r="A399" i="5" s="1"/>
  <c r="A400" i="5" s="1"/>
  <c r="A401" i="5" s="1"/>
  <c r="A402" i="5" s="1"/>
  <c r="A403" i="5" s="1"/>
  <c r="A404" i="5" s="1"/>
  <c r="A405" i="5" s="1"/>
  <c r="A406" i="5" s="1"/>
  <c r="A407" i="5" s="1"/>
  <c r="A408" i="5" s="1"/>
  <c r="A409" i="5" s="1"/>
  <c r="A410" i="5" s="1"/>
  <c r="A411" i="5" s="1"/>
  <c r="A412" i="5" s="1"/>
  <c r="A413" i="5" s="1"/>
  <c r="A414" i="5" s="1"/>
  <c r="A415" i="5" s="1"/>
  <c r="A416" i="5" s="1"/>
  <c r="A417" i="5" s="1"/>
  <c r="A418" i="5" s="1"/>
  <c r="A419" i="5" s="1"/>
  <c r="A420" i="5" s="1"/>
  <c r="A421" i="5" s="1"/>
  <c r="A422" i="5" s="1"/>
  <c r="A423" i="5" s="1"/>
  <c r="A424" i="5" s="1"/>
  <c r="A425" i="5" s="1"/>
  <c r="A426" i="5" s="1"/>
  <c r="A427" i="5" s="1"/>
  <c r="A428" i="5" s="1"/>
  <c r="A429" i="5" s="1"/>
  <c r="A430" i="5" s="1"/>
  <c r="A431" i="5" s="1"/>
  <c r="A432" i="5" s="1"/>
  <c r="A433" i="5" s="1"/>
  <c r="A434" i="5" s="1"/>
  <c r="A435" i="5" s="1"/>
  <c r="A436" i="5" s="1"/>
  <c r="A437" i="5" s="1"/>
  <c r="A438" i="5" s="1"/>
  <c r="A439" i="5" s="1"/>
  <c r="A440" i="5" s="1"/>
  <c r="A441" i="5" s="1"/>
  <c r="A442" i="5" s="1"/>
  <c r="A443" i="5" s="1"/>
  <c r="A444" i="5" s="1"/>
  <c r="A445" i="5" s="1"/>
  <c r="A446" i="5" s="1"/>
  <c r="A447" i="5" s="1"/>
  <c r="A448" i="5" s="1"/>
  <c r="A449" i="5" s="1"/>
  <c r="A450" i="5" s="1"/>
  <c r="A451" i="5" s="1"/>
  <c r="A452" i="5" s="1"/>
  <c r="A453" i="5" s="1"/>
  <c r="A454" i="5" s="1"/>
  <c r="A455" i="5" s="1"/>
  <c r="A456" i="5" s="1"/>
  <c r="A457" i="5" s="1"/>
  <c r="A458" i="5" s="1"/>
  <c r="A459" i="5" s="1"/>
  <c r="A460" i="5" s="1"/>
  <c r="A461" i="5" s="1"/>
  <c r="A462" i="5" s="1"/>
  <c r="A463" i="5" s="1"/>
  <c r="A464" i="5" s="1"/>
  <c r="A465" i="5" s="1"/>
  <c r="A466" i="5" s="1"/>
  <c r="A467" i="5" s="1"/>
  <c r="A468" i="5" s="1"/>
  <c r="A469" i="5" s="1"/>
  <c r="A470" i="5" s="1"/>
  <c r="A471" i="5" s="1"/>
  <c r="A472" i="5" s="1"/>
  <c r="A473" i="5" s="1"/>
  <c r="A474" i="5" s="1"/>
  <c r="A475" i="5" s="1"/>
  <c r="A476" i="5" s="1"/>
  <c r="A477" i="5" s="1"/>
  <c r="A478" i="5" s="1"/>
  <c r="A479" i="5" s="1"/>
  <c r="A480" i="5" s="1"/>
  <c r="A481" i="5" s="1"/>
  <c r="A482" i="5" s="1"/>
  <c r="A483" i="5" s="1"/>
  <c r="A484" i="5" s="1"/>
  <c r="A485" i="5" s="1"/>
  <c r="A486" i="5" s="1"/>
  <c r="A487" i="5" s="1"/>
  <c r="A488" i="5" s="1"/>
  <c r="A489" i="5" s="1"/>
  <c r="A490" i="5" s="1"/>
  <c r="A491" i="5" s="1"/>
  <c r="A492" i="5" s="1"/>
  <c r="A493" i="5" s="1"/>
  <c r="A494" i="5" s="1"/>
  <c r="A495" i="5" s="1"/>
  <c r="A496" i="5" s="1"/>
  <c r="A497" i="5" s="1"/>
  <c r="A498" i="5" s="1"/>
  <c r="A499" i="5" s="1"/>
  <c r="A500" i="5" s="1"/>
  <c r="A501" i="5" s="1"/>
  <c r="A502" i="5" s="1"/>
  <c r="A503" i="5" s="1"/>
  <c r="A504" i="5" s="1"/>
  <c r="A505" i="5" s="1"/>
  <c r="A506" i="5" s="1"/>
  <c r="A507" i="5" s="1"/>
  <c r="A508" i="5" s="1"/>
  <c r="A509" i="5" s="1"/>
  <c r="A510" i="5" s="1"/>
  <c r="A511" i="5" s="1"/>
  <c r="A512" i="5" s="1"/>
  <c r="A513" i="5" s="1"/>
  <c r="A514" i="5" s="1"/>
  <c r="A515" i="5" s="1"/>
  <c r="A516" i="5" s="1"/>
  <c r="A517" i="5" s="1"/>
  <c r="A518" i="5" s="1"/>
  <c r="A519" i="5" s="1"/>
  <c r="A520" i="5" s="1"/>
  <c r="A521" i="5" s="1"/>
  <c r="A522" i="5" s="1"/>
  <c r="A523" i="5" s="1"/>
  <c r="A524" i="5" s="1"/>
  <c r="A525" i="5" s="1"/>
  <c r="A526" i="5" s="1"/>
  <c r="A527" i="5" s="1"/>
  <c r="A528" i="5" s="1"/>
  <c r="A529" i="5" s="1"/>
  <c r="A530" i="5" s="1"/>
  <c r="A531" i="5" s="1"/>
  <c r="A532" i="5" s="1"/>
  <c r="A533" i="5" s="1"/>
  <c r="A534" i="5" s="1"/>
  <c r="A535" i="5" s="1"/>
  <c r="A536" i="5" s="1"/>
  <c r="A537" i="5" s="1"/>
  <c r="A538" i="5" s="1"/>
  <c r="A539" i="5" s="1"/>
  <c r="A540" i="5" s="1"/>
  <c r="A541" i="5" s="1"/>
  <c r="A542" i="5" s="1"/>
  <c r="A543" i="5" s="1"/>
  <c r="A544" i="5" s="1"/>
  <c r="A545" i="5" s="1"/>
  <c r="A546" i="5" s="1"/>
  <c r="A547" i="5" s="1"/>
  <c r="A548" i="5" s="1"/>
  <c r="A549" i="5" s="1"/>
  <c r="A550" i="5" s="1"/>
  <c r="A551" i="5" s="1"/>
  <c r="A552" i="5" s="1"/>
  <c r="A553" i="5" s="1"/>
  <c r="A554" i="5" s="1"/>
  <c r="A555" i="5" s="1"/>
  <c r="A556" i="5" s="1"/>
  <c r="A557" i="5" s="1"/>
  <c r="A558" i="5" s="1"/>
  <c r="A559" i="5" s="1"/>
  <c r="A560" i="5" s="1"/>
  <c r="A561" i="5" s="1"/>
  <c r="A562" i="5" s="1"/>
  <c r="A563" i="5" s="1"/>
  <c r="A564" i="5" s="1"/>
  <c r="A565" i="5" s="1"/>
  <c r="A566" i="5" s="1"/>
  <c r="A567" i="5" s="1"/>
  <c r="A568" i="5" s="1"/>
  <c r="A569" i="5" s="1"/>
  <c r="A570" i="5" s="1"/>
  <c r="A571" i="5" s="1"/>
  <c r="A572" i="5" s="1"/>
  <c r="A573" i="5" s="1"/>
  <c r="A574" i="5" s="1"/>
  <c r="A575" i="5" s="1"/>
  <c r="A576" i="5" s="1"/>
  <c r="A577" i="5" s="1"/>
  <c r="A578" i="5" s="1"/>
  <c r="A579" i="5" s="1"/>
  <c r="A580" i="5" s="1"/>
  <c r="A581" i="5" s="1"/>
  <c r="A582" i="5" s="1"/>
  <c r="A583" i="5" s="1"/>
  <c r="A584" i="5" s="1"/>
  <c r="A585" i="5" s="1"/>
  <c r="A586" i="5" s="1"/>
  <c r="A587" i="5" s="1"/>
  <c r="A588" i="5" s="1"/>
  <c r="A589" i="5" s="1"/>
  <c r="A590" i="5" s="1"/>
  <c r="A591" i="5" s="1"/>
  <c r="A592" i="5" s="1"/>
  <c r="A593" i="5" s="1"/>
  <c r="A594" i="5" s="1"/>
  <c r="A595" i="5" s="1"/>
  <c r="A596" i="5" s="1"/>
  <c r="A597" i="5" s="1"/>
  <c r="A598" i="5" s="1"/>
  <c r="A599" i="5" s="1"/>
  <c r="A600" i="5" s="1"/>
  <c r="A601" i="5" s="1"/>
  <c r="A602" i="5" s="1"/>
  <c r="A603" i="5" s="1"/>
  <c r="A604" i="5" s="1"/>
  <c r="A605" i="5" s="1"/>
  <c r="A606" i="5" s="1"/>
  <c r="A607" i="5" s="1"/>
  <c r="A608" i="5" s="1"/>
  <c r="A609" i="5" s="1"/>
  <c r="A610" i="5" s="1"/>
  <c r="A611" i="5" s="1"/>
  <c r="A612" i="5" s="1"/>
  <c r="A613" i="5" s="1"/>
  <c r="A614" i="5" s="1"/>
  <c r="A615" i="5" s="1"/>
  <c r="A616" i="5" s="1"/>
  <c r="A617" i="5" s="1"/>
  <c r="A618" i="5" s="1"/>
  <c r="A619" i="5" s="1"/>
  <c r="A620" i="5" s="1"/>
  <c r="A621" i="5" s="1"/>
  <c r="A622" i="5" s="1"/>
  <c r="A623" i="5" s="1"/>
  <c r="A624" i="5" s="1"/>
  <c r="A625" i="5" s="1"/>
  <c r="A626" i="5" s="1"/>
  <c r="A627" i="5" s="1"/>
  <c r="A628" i="5" s="1"/>
  <c r="A629" i="5" s="1"/>
  <c r="A630" i="5" s="1"/>
  <c r="A631" i="5" s="1"/>
  <c r="A632" i="5" s="1"/>
  <c r="A633" i="5" s="1"/>
  <c r="A634" i="5" s="1"/>
  <c r="A635" i="5" s="1"/>
  <c r="A636" i="5" s="1"/>
  <c r="A637" i="5" s="1"/>
  <c r="A638" i="5" s="1"/>
  <c r="A639" i="5" s="1"/>
  <c r="A640" i="5" s="1"/>
  <c r="A641" i="5" s="1"/>
  <c r="A642" i="5" s="1"/>
  <c r="A643" i="5" s="1"/>
  <c r="A644" i="5" s="1"/>
  <c r="A645" i="5" s="1"/>
  <c r="A646" i="5" s="1"/>
  <c r="A647" i="5" s="1"/>
  <c r="A648" i="5" s="1"/>
  <c r="A649" i="5" s="1"/>
  <c r="A650" i="5" s="1"/>
  <c r="A651" i="5" s="1"/>
  <c r="A652" i="5" s="1"/>
  <c r="A653" i="5" s="1"/>
  <c r="A654" i="5" s="1"/>
  <c r="A655" i="5" s="1"/>
  <c r="A656" i="5" s="1"/>
  <c r="A657" i="5" s="1"/>
  <c r="A658" i="5" s="1"/>
  <c r="A659" i="5" s="1"/>
  <c r="A660" i="5" s="1"/>
  <c r="A661" i="5" s="1"/>
  <c r="A662" i="5" s="1"/>
  <c r="A663" i="5" s="1"/>
  <c r="A664" i="5" s="1"/>
  <c r="A665" i="5" s="1"/>
  <c r="A666" i="5" s="1"/>
  <c r="A667" i="5" s="1"/>
  <c r="A668" i="5" s="1"/>
  <c r="A669" i="5" s="1"/>
  <c r="A670" i="5" s="1"/>
  <c r="A671" i="5" s="1"/>
  <c r="A672" i="5" s="1"/>
  <c r="A673" i="5" s="1"/>
  <c r="A674" i="5" s="1"/>
  <c r="A675" i="5" s="1"/>
  <c r="A676" i="5" s="1"/>
  <c r="A677" i="5" s="1"/>
  <c r="A678" i="5" s="1"/>
  <c r="A679" i="5" s="1"/>
  <c r="A680" i="5" s="1"/>
  <c r="A681" i="5" s="1"/>
  <c r="A682" i="5" s="1"/>
  <c r="A683" i="5" s="1"/>
  <c r="A684" i="5" s="1"/>
  <c r="A685" i="5" s="1"/>
  <c r="A686" i="5" s="1"/>
  <c r="A687" i="5" s="1"/>
  <c r="A688" i="5" s="1"/>
  <c r="A689" i="5" s="1"/>
  <c r="A690" i="5" s="1"/>
  <c r="A691" i="5" s="1"/>
  <c r="A692" i="5" s="1"/>
  <c r="A693" i="5" s="1"/>
  <c r="A694" i="5" s="1"/>
  <c r="A695" i="5" s="1"/>
  <c r="A696" i="5" s="1"/>
  <c r="A697" i="5" s="1"/>
  <c r="A698" i="5" s="1"/>
  <c r="A699" i="5" s="1"/>
  <c r="A700" i="5" s="1"/>
  <c r="A701" i="5" s="1"/>
  <c r="A702" i="5" s="1"/>
  <c r="A703" i="5" s="1"/>
  <c r="A704" i="5" s="1"/>
  <c r="A705" i="5" s="1"/>
  <c r="A706" i="5" s="1"/>
  <c r="A707" i="5" s="1"/>
  <c r="A708" i="5" s="1"/>
  <c r="A709" i="5" s="1"/>
  <c r="A710" i="5" s="1"/>
  <c r="A711" i="5" s="1"/>
  <c r="A712" i="5" s="1"/>
  <c r="A713" i="5" s="1"/>
  <c r="A714" i="5" s="1"/>
  <c r="A715" i="5" s="1"/>
  <c r="A716" i="5" s="1"/>
  <c r="A717" i="5" s="1"/>
  <c r="A718" i="5" s="1"/>
  <c r="A719" i="5" s="1"/>
  <c r="A720" i="5" s="1"/>
  <c r="A721" i="5" s="1"/>
  <c r="A722" i="5" s="1"/>
  <c r="A723" i="5" s="1"/>
  <c r="A724" i="5" s="1"/>
  <c r="A725" i="5" s="1"/>
  <c r="A726" i="5" s="1"/>
  <c r="A727" i="5" s="1"/>
  <c r="A728" i="5" s="1"/>
  <c r="A729" i="5" s="1"/>
  <c r="A730" i="5" s="1"/>
  <c r="A731" i="5" s="1"/>
  <c r="A732" i="5" s="1"/>
  <c r="A733" i="5" s="1"/>
  <c r="A734" i="5" s="1"/>
  <c r="A735" i="5" s="1"/>
  <c r="A736" i="5" s="1"/>
  <c r="A737" i="5" s="1"/>
  <c r="A738" i="5" s="1"/>
  <c r="A739" i="5" s="1"/>
  <c r="A740" i="5" s="1"/>
  <c r="A741" i="5" s="1"/>
  <c r="A742" i="5" s="1"/>
  <c r="A743" i="5" s="1"/>
  <c r="A744" i="5" s="1"/>
  <c r="A745" i="5" s="1"/>
  <c r="A746" i="5" s="1"/>
  <c r="A747" i="5" s="1"/>
  <c r="A748" i="5" s="1"/>
  <c r="A749" i="5" s="1"/>
  <c r="A750" i="5" s="1"/>
  <c r="A751" i="5" s="1"/>
  <c r="A752" i="5" s="1"/>
  <c r="A753" i="5" s="1"/>
  <c r="A754" i="5" s="1"/>
  <c r="A755" i="5" s="1"/>
  <c r="A756" i="5" s="1"/>
  <c r="A757" i="5" s="1"/>
  <c r="A758" i="5" s="1"/>
  <c r="A759" i="5" s="1"/>
  <c r="A760" i="5" s="1"/>
  <c r="A761" i="5" s="1"/>
  <c r="A762" i="5" s="1"/>
  <c r="A763" i="5" s="1"/>
  <c r="A764" i="5" s="1"/>
  <c r="A765" i="5" s="1"/>
  <c r="A766" i="5" s="1"/>
  <c r="A767" i="5" s="1"/>
  <c r="A768" i="5" s="1"/>
  <c r="A769" i="5" s="1"/>
  <c r="A770" i="5" s="1"/>
  <c r="A771" i="5" s="1"/>
  <c r="A772" i="5" s="1"/>
  <c r="A773" i="5" s="1"/>
  <c r="A774" i="5" s="1"/>
  <c r="A775" i="5" s="1"/>
  <c r="A776" i="5" s="1"/>
  <c r="A777" i="5" s="1"/>
  <c r="A778" i="5" s="1"/>
  <c r="A779" i="5" s="1"/>
  <c r="A780" i="5" s="1"/>
  <c r="A781" i="5" s="1"/>
  <c r="A782" i="5" s="1"/>
  <c r="A783" i="5" s="1"/>
  <c r="A784" i="5" s="1"/>
  <c r="A785" i="5" s="1"/>
  <c r="A786" i="5" s="1"/>
  <c r="A787" i="5" s="1"/>
  <c r="A788" i="5" s="1"/>
  <c r="A789" i="5" s="1"/>
  <c r="A790" i="5" s="1"/>
  <c r="A791" i="5" s="1"/>
  <c r="A792" i="5" s="1"/>
  <c r="A793" i="5" s="1"/>
  <c r="A794" i="5" s="1"/>
  <c r="A795" i="5" s="1"/>
  <c r="A796" i="5" s="1"/>
  <c r="A797" i="5" s="1"/>
  <c r="A798" i="5" s="1"/>
  <c r="A799" i="5" s="1"/>
  <c r="A800" i="5" s="1"/>
  <c r="A801" i="5" s="1"/>
  <c r="A802" i="5" s="1"/>
  <c r="A803" i="5" s="1"/>
  <c r="A804" i="5" s="1"/>
  <c r="A805" i="5" s="1"/>
  <c r="A806" i="5" s="1"/>
  <c r="A807" i="5" s="1"/>
  <c r="A808" i="5" s="1"/>
  <c r="A809" i="5" s="1"/>
  <c r="A810" i="5" s="1"/>
  <c r="A811" i="5" s="1"/>
  <c r="A812" i="5" s="1"/>
  <c r="A813" i="5" s="1"/>
  <c r="A814" i="5" s="1"/>
  <c r="A815" i="5" s="1"/>
  <c r="A816" i="5" s="1"/>
  <c r="A817" i="5" s="1"/>
  <c r="A818" i="5" s="1"/>
  <c r="A819" i="5" s="1"/>
  <c r="A820" i="5" s="1"/>
  <c r="A821" i="5" s="1"/>
  <c r="A822" i="5" s="1"/>
  <c r="A823" i="5" s="1"/>
  <c r="A824" i="5" s="1"/>
  <c r="A825" i="5" s="1"/>
  <c r="A826" i="5" s="1"/>
  <c r="A827" i="5" s="1"/>
  <c r="A828" i="5" s="1"/>
  <c r="A829" i="5" s="1"/>
  <c r="A830" i="5" s="1"/>
  <c r="A831" i="5" s="1"/>
  <c r="A832" i="5" s="1"/>
  <c r="A833" i="5" s="1"/>
  <c r="A834" i="5" s="1"/>
  <c r="A835" i="5" s="1"/>
  <c r="A836" i="5" s="1"/>
  <c r="A837" i="5" s="1"/>
  <c r="A838" i="5" s="1"/>
  <c r="A839" i="5" s="1"/>
  <c r="A840" i="5" s="1"/>
  <c r="A841" i="5" s="1"/>
  <c r="A842" i="5" s="1"/>
  <c r="A843" i="5" s="1"/>
  <c r="A844" i="5" s="1"/>
  <c r="A845" i="5" s="1"/>
  <c r="A846" i="5" s="1"/>
  <c r="A847" i="5" s="1"/>
  <c r="A848" i="5" s="1"/>
  <c r="A849" i="5" s="1"/>
  <c r="A850" i="5" s="1"/>
  <c r="A851" i="5" s="1"/>
  <c r="A852" i="5" s="1"/>
  <c r="A853" i="5" s="1"/>
  <c r="A854" i="5" s="1"/>
  <c r="A855" i="5" s="1"/>
  <c r="A856" i="5" s="1"/>
  <c r="A857" i="5" s="1"/>
  <c r="A858" i="5" s="1"/>
  <c r="A859" i="5" s="1"/>
  <c r="A860" i="5" s="1"/>
  <c r="A861" i="5" s="1"/>
  <c r="A862" i="5" s="1"/>
  <c r="A863" i="5" s="1"/>
  <c r="A864" i="5" s="1"/>
  <c r="A865" i="5" s="1"/>
  <c r="A866" i="5" s="1"/>
  <c r="A867" i="5" s="1"/>
  <c r="A868" i="5" s="1"/>
  <c r="A869" i="5" s="1"/>
  <c r="A870" i="5" s="1"/>
  <c r="A871" i="5" s="1"/>
  <c r="A872" i="5" s="1"/>
  <c r="A873" i="5" s="1"/>
  <c r="A874" i="5" s="1"/>
  <c r="A875" i="5" s="1"/>
  <c r="A876" i="5" s="1"/>
  <c r="A877" i="5" s="1"/>
  <c r="A878" i="5" s="1"/>
  <c r="A879" i="5" s="1"/>
  <c r="A880" i="5" s="1"/>
  <c r="A881" i="5" s="1"/>
  <c r="A882" i="5" s="1"/>
  <c r="A883" i="5" s="1"/>
  <c r="A884" i="5" s="1"/>
  <c r="A885" i="5" s="1"/>
  <c r="A886" i="5" s="1"/>
  <c r="A887" i="5" s="1"/>
  <c r="A888" i="5" s="1"/>
  <c r="A889" i="5" s="1"/>
  <c r="A890" i="5" s="1"/>
  <c r="A891" i="5" s="1"/>
  <c r="A892" i="5" s="1"/>
  <c r="A893" i="5" s="1"/>
  <c r="A894" i="5" s="1"/>
  <c r="A895" i="5" s="1"/>
  <c r="A896" i="5" s="1"/>
  <c r="A897" i="5" s="1"/>
  <c r="A898" i="5" s="1"/>
  <c r="A899" i="5" s="1"/>
  <c r="A900" i="5" s="1"/>
  <c r="A901" i="5" s="1"/>
  <c r="A902" i="5" s="1"/>
  <c r="A903" i="5" s="1"/>
  <c r="A904" i="5" s="1"/>
  <c r="A905" i="5" s="1"/>
  <c r="A906" i="5" s="1"/>
  <c r="A907" i="5" s="1"/>
  <c r="A908" i="5" s="1"/>
  <c r="A909" i="5" s="1"/>
  <c r="A910" i="5" s="1"/>
  <c r="A911" i="5" s="1"/>
  <c r="A912" i="5" s="1"/>
  <c r="A913" i="5" s="1"/>
  <c r="A914" i="5" s="1"/>
  <c r="A915" i="5" s="1"/>
  <c r="A916" i="5" s="1"/>
  <c r="A917" i="5" s="1"/>
  <c r="A918" i="5" s="1"/>
  <c r="A919" i="5" s="1"/>
  <c r="A920" i="5" s="1"/>
  <c r="A921" i="5" s="1"/>
  <c r="A922" i="5" s="1"/>
  <c r="A923" i="5" s="1"/>
  <c r="A924" i="5" s="1"/>
  <c r="A925" i="5" s="1"/>
  <c r="A926" i="5" s="1"/>
  <c r="A927" i="5" s="1"/>
  <c r="A928" i="5" s="1"/>
  <c r="A929" i="5" s="1"/>
  <c r="A930" i="5" s="1"/>
  <c r="A931" i="5" s="1"/>
  <c r="A932" i="5" s="1"/>
  <c r="A933" i="5" s="1"/>
  <c r="A934" i="5" s="1"/>
  <c r="A935" i="5" s="1"/>
  <c r="A936" i="5" s="1"/>
  <c r="A937" i="5" s="1"/>
  <c r="A938" i="5" s="1"/>
  <c r="A939" i="5" s="1"/>
  <c r="A940" i="5" s="1"/>
  <c r="A941" i="5" s="1"/>
  <c r="A942" i="5" s="1"/>
  <c r="A943" i="5" s="1"/>
  <c r="A944" i="5" s="1"/>
  <c r="A945" i="5" s="1"/>
  <c r="A946" i="5" s="1"/>
  <c r="A947" i="5" s="1"/>
  <c r="A948" i="5" s="1"/>
  <c r="A949" i="5" s="1"/>
  <c r="A950" i="5" s="1"/>
  <c r="A951" i="5" s="1"/>
  <c r="A952" i="5" s="1"/>
  <c r="A953" i="5" s="1"/>
  <c r="A954" i="5" s="1"/>
  <c r="A955" i="5" s="1"/>
  <c r="A956" i="5" s="1"/>
  <c r="A957" i="5" s="1"/>
  <c r="A958" i="5" s="1"/>
  <c r="A959" i="5" s="1"/>
  <c r="A960" i="5" s="1"/>
  <c r="A961" i="5" s="1"/>
  <c r="A962" i="5" s="1"/>
  <c r="A963" i="5" s="1"/>
  <c r="A964" i="5" s="1"/>
  <c r="A965" i="5" s="1"/>
  <c r="A966" i="5" s="1"/>
  <c r="A967" i="5" s="1"/>
  <c r="A968" i="5" s="1"/>
  <c r="A969" i="5" s="1"/>
  <c r="A970" i="5" s="1"/>
  <c r="A971" i="5" s="1"/>
  <c r="A972" i="5" s="1"/>
  <c r="A973" i="5" s="1"/>
  <c r="A974" i="5" s="1"/>
  <c r="A975" i="5" s="1"/>
  <c r="A976" i="5" s="1"/>
  <c r="A977" i="5" s="1"/>
  <c r="A978" i="5" s="1"/>
  <c r="A979" i="5" s="1"/>
  <c r="A980" i="5" s="1"/>
  <c r="A981" i="5" s="1"/>
  <c r="A982" i="5" s="1"/>
  <c r="A983" i="5" s="1"/>
  <c r="A984" i="5" s="1"/>
  <c r="A985" i="5" s="1"/>
  <c r="A986" i="5" s="1"/>
  <c r="A987" i="5" s="1"/>
  <c r="A988" i="5" s="1"/>
  <c r="A989" i="5" s="1"/>
  <c r="A990" i="5" s="1"/>
  <c r="A991" i="5" s="1"/>
  <c r="A992" i="5" s="1"/>
  <c r="A993" i="5" s="1"/>
  <c r="A994" i="5" s="1"/>
  <c r="A995" i="5" s="1"/>
  <c r="A996" i="5" s="1"/>
  <c r="A997" i="5" s="1"/>
  <c r="A998" i="5" s="1"/>
  <c r="A999" i="5" s="1"/>
  <c r="A1000" i="5" s="1"/>
  <c r="A1001" i="5" s="1"/>
  <c r="A1002" i="5" s="1"/>
  <c r="A1003" i="5" s="1"/>
  <c r="A1004" i="5" s="1"/>
  <c r="A6" i="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E5" i="6" l="1"/>
  <c r="C5" i="6"/>
  <c r="D5" i="6" s="1"/>
  <c r="E27" i="6"/>
  <c r="E19" i="6"/>
  <c r="E11" i="6"/>
  <c r="E3" i="6"/>
  <c r="E20" i="6"/>
  <c r="E12" i="6"/>
  <c r="E4" i="6"/>
  <c r="E21" i="6"/>
  <c r="E26" i="6"/>
  <c r="C12" i="6"/>
  <c r="D12" i="6" s="1"/>
  <c r="C9" i="6"/>
  <c r="D9" i="6" s="1"/>
  <c r="E14" i="6"/>
  <c r="C26" i="6"/>
  <c r="D26" i="6" s="1"/>
  <c r="C18" i="6"/>
  <c r="D18" i="6" s="1"/>
  <c r="C10" i="6"/>
  <c r="D10" i="6" s="1"/>
  <c r="C27" i="6"/>
  <c r="D27" i="6" s="1"/>
  <c r="C19" i="6"/>
  <c r="D19" i="6" s="1"/>
  <c r="C11" i="6"/>
  <c r="D11" i="6" s="1"/>
  <c r="C3" i="6"/>
  <c r="D3" i="6" s="1"/>
  <c r="C20" i="6"/>
  <c r="D20" i="6" s="1"/>
  <c r="C25" i="6"/>
  <c r="D25" i="6" s="1"/>
  <c r="E22" i="6"/>
  <c r="C4" i="6"/>
  <c r="D4" i="6" s="1"/>
  <c r="E7" i="6"/>
  <c r="E8" i="6"/>
  <c r="E6" i="6"/>
  <c r="E18" i="6"/>
  <c r="C6" i="6"/>
  <c r="D6" i="6" s="1"/>
  <c r="C15" i="6"/>
  <c r="D15" i="6" s="1"/>
  <c r="C16" i="6"/>
  <c r="D16" i="6" s="1"/>
  <c r="C8" i="6"/>
  <c r="D8" i="6" s="1"/>
  <c r="E13" i="6"/>
  <c r="C13" i="6"/>
  <c r="D13" i="6" s="1"/>
  <c r="E16" i="6"/>
  <c r="E17" i="6"/>
  <c r="E9" i="6"/>
  <c r="C14" i="6"/>
  <c r="D14" i="6" s="1"/>
  <c r="C7" i="6"/>
  <c r="D7" i="6" s="1"/>
  <c r="C17" i="6"/>
  <c r="D17" i="6" s="1"/>
  <c r="E23" i="6"/>
  <c r="E15" i="6"/>
  <c r="E24" i="6"/>
  <c r="E25" i="6"/>
  <c r="C21" i="6"/>
  <c r="D21" i="6" s="1"/>
  <c r="C22" i="6"/>
  <c r="D22" i="6" s="1"/>
  <c r="C23" i="6"/>
  <c r="D23" i="6" s="1"/>
  <c r="C24" i="6"/>
  <c r="D24" i="6" s="1"/>
  <c r="E10" i="6"/>
  <c r="L4" i="6"/>
  <c r="L2" i="6"/>
  <c r="J3" i="6"/>
  <c r="K3" i="6" s="1"/>
  <c r="J4" i="6"/>
  <c r="K4" i="6" s="1"/>
  <c r="E2" i="6"/>
  <c r="C2" i="6"/>
  <c r="D2" i="6" s="1"/>
  <c r="L3" i="6"/>
  <c r="J2" i="6"/>
  <c r="K2" i="6" s="1"/>
  <c r="A206" i="1" l="1"/>
  <c r="A207" i="1" s="1"/>
  <c r="A208" i="1" s="1"/>
  <c r="A209" i="1" s="1"/>
  <c r="A210" i="1" s="1"/>
  <c r="A211" i="1" s="1"/>
  <c r="A212" i="1" l="1"/>
  <c r="A213" i="1" l="1"/>
  <c r="A214" i="1" s="1"/>
  <c r="A215" i="1" s="1"/>
  <c r="A216" i="1" s="1"/>
  <c r="A217" i="1" s="1"/>
  <c r="A218" i="1" s="1"/>
  <c r="A219" i="1" s="1"/>
  <c r="A220" i="1" s="1"/>
  <c r="A221" i="1" s="1"/>
  <c r="A222" i="1" s="1"/>
  <c r="A223" i="1" l="1"/>
  <c r="A224" i="1" s="1"/>
  <c r="A225" i="1" s="1"/>
  <c r="A226" i="1" s="1"/>
  <c r="A227" i="1" s="1"/>
  <c r="A228" i="1" s="1"/>
  <c r="A229" i="1" s="1"/>
  <c r="A230" i="1" s="1"/>
  <c r="A231" i="1" s="1"/>
  <c r="A232" i="1" s="1"/>
  <c r="A233" i="1" s="1"/>
  <c r="A234" i="1" l="1"/>
  <c r="A235" i="1" s="1"/>
  <c r="A236" i="1" s="1"/>
  <c r="A237" i="1" s="1"/>
  <c r="A238" i="1" s="1"/>
  <c r="A239" i="1" s="1"/>
  <c r="A240" i="1" s="1"/>
  <c r="A241" i="1" s="1"/>
  <c r="A242" i="1" l="1"/>
  <c r="A243" i="1" s="1"/>
  <c r="A244" i="1" l="1"/>
  <c r="A245" i="1" s="1"/>
  <c r="A246" i="1" s="1"/>
  <c r="A247" i="1" s="1"/>
  <c r="A248" i="1" s="1"/>
  <c r="A249" i="1" s="1"/>
  <c r="A250" i="1" s="1"/>
  <c r="A251" i="1" s="1"/>
  <c r="A252" i="1" l="1"/>
  <c r="A253" i="1" s="1"/>
  <c r="A254" i="1" l="1"/>
  <c r="A255" i="1" s="1"/>
  <c r="A256" i="1" s="1"/>
  <c r="A257" i="1" s="1"/>
  <c r="A258" i="1" s="1"/>
  <c r="A259" i="1" s="1"/>
  <c r="A260" i="1" s="1"/>
  <c r="A261" i="1" s="1"/>
  <c r="A262" i="1" l="1"/>
  <c r="A263" i="1" l="1"/>
  <c r="A264" i="1" s="1"/>
  <c r="A265" i="1" s="1"/>
  <c r="A266" i="1" s="1"/>
  <c r="A267" i="1" s="1"/>
  <c r="A268" i="1" s="1"/>
  <c r="A269" i="1" s="1"/>
  <c r="A270" i="1" s="1"/>
  <c r="A271" i="1" s="1"/>
  <c r="A272" i="1" s="1"/>
  <c r="A273" i="1" s="1"/>
  <c r="A274" i="1" l="1"/>
  <c r="A275" i="1" s="1"/>
  <c r="A276" i="1" s="1"/>
  <c r="A277" i="1" s="1"/>
  <c r="A278" i="1" s="1"/>
  <c r="A279" i="1" s="1"/>
  <c r="A280" i="1" s="1"/>
  <c r="A281" i="1" s="1"/>
  <c r="A282" i="1" l="1"/>
  <c r="A283" i="1" s="1"/>
  <c r="A284" i="1" l="1"/>
  <c r="A285" i="1" l="1"/>
  <c r="A286" i="1" l="1"/>
  <c r="A287" i="1" l="1"/>
  <c r="A288" i="1" l="1"/>
  <c r="A289" i="1" l="1"/>
  <c r="A290" i="1" l="1"/>
  <c r="A291" i="1" l="1"/>
  <c r="A292" i="1" l="1"/>
  <c r="A293" i="1" l="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l="1"/>
  <c r="A315" i="1" s="1"/>
  <c r="A316" i="1" s="1"/>
  <c r="A317" i="1" s="1"/>
  <c r="A318" i="1" s="1"/>
  <c r="A319" i="1" s="1"/>
  <c r="A320" i="1" s="1"/>
  <c r="A321" i="1" s="1"/>
  <c r="A322" i="1" l="1"/>
  <c r="A323" i="1" s="1"/>
  <c r="A324" i="1" l="1"/>
  <c r="A325" i="1" s="1"/>
  <c r="A326" i="1" s="1"/>
  <c r="A327" i="1" s="1"/>
  <c r="A328" i="1" s="1"/>
  <c r="A329" i="1" s="1"/>
  <c r="A330" i="1" s="1"/>
  <c r="A331" i="1" s="1"/>
  <c r="A332" i="1" l="1"/>
  <c r="A333" i="1" s="1"/>
  <c r="A334" i="1" l="1"/>
  <c r="A335" i="1" s="1"/>
  <c r="A336" i="1" s="1"/>
  <c r="A337" i="1" s="1"/>
  <c r="A338" i="1" s="1"/>
  <c r="A339" i="1" s="1"/>
  <c r="A340" i="1" s="1"/>
  <c r="A341" i="1" s="1"/>
  <c r="A342" i="1" l="1"/>
  <c r="A343" i="1" l="1"/>
  <c r="A344" i="1" s="1"/>
  <c r="A345" i="1" s="1"/>
  <c r="A346" i="1" s="1"/>
  <c r="A347" i="1" s="1"/>
  <c r="A348" i="1" s="1"/>
  <c r="A349" i="1" s="1"/>
  <c r="A350" i="1" s="1"/>
  <c r="A351" i="1" s="1"/>
  <c r="A352" i="1" s="1"/>
  <c r="A353" i="1" s="1"/>
  <c r="A354" i="1" l="1"/>
  <c r="A355" i="1" s="1"/>
  <c r="A356" i="1" s="1"/>
  <c r="A357" i="1" s="1"/>
  <c r="A358" i="1" s="1"/>
  <c r="A359" i="1" s="1"/>
  <c r="A360" i="1" s="1"/>
  <c r="A361" i="1" s="1"/>
  <c r="A362" i="1" l="1"/>
  <c r="A363" i="1" s="1"/>
  <c r="A364" i="1" l="1"/>
  <c r="A365" i="1" s="1"/>
  <c r="A366" i="1" s="1"/>
  <c r="A367" i="1" s="1"/>
  <c r="A368" i="1" s="1"/>
  <c r="A369" i="1" s="1"/>
  <c r="A370" i="1" s="1"/>
  <c r="A371" i="1" s="1"/>
  <c r="A372" i="1" l="1"/>
  <c r="A373" i="1" l="1"/>
  <c r="A374" i="1" s="1"/>
  <c r="A375" i="1" s="1"/>
  <c r="A376" i="1" s="1"/>
  <c r="A377" i="1" s="1"/>
  <c r="A378" i="1" s="1"/>
  <c r="A379" i="1" s="1"/>
  <c r="A380" i="1" s="1"/>
  <c r="A381" i="1" s="1"/>
  <c r="A382" i="1" s="1"/>
  <c r="A383" i="1" s="1"/>
  <c r="A384" i="1" l="1"/>
  <c r="A385" i="1" l="1"/>
  <c r="A386" i="1" l="1"/>
  <c r="A387" i="1" l="1"/>
  <c r="A388" i="1" l="1"/>
  <c r="A389" i="1" l="1"/>
  <c r="A390" i="1" l="1"/>
  <c r="A391" i="1" l="1"/>
  <c r="A392" i="1" l="1"/>
  <c r="A393" i="1" s="1"/>
  <c r="A394" i="1" s="1"/>
  <c r="A395" i="1" s="1"/>
  <c r="A396" i="1" s="1"/>
  <c r="A397" i="1" s="1"/>
  <c r="A398" i="1" s="1"/>
  <c r="A399" i="1" s="1"/>
  <c r="A400" i="1" s="1"/>
  <c r="A401" i="1" s="1"/>
  <c r="A402" i="1" s="1"/>
  <c r="A403" i="1" s="1"/>
  <c r="A404" i="1" l="1"/>
  <c r="A405" i="1" s="1"/>
  <c r="A406" i="1" s="1"/>
  <c r="A407" i="1" s="1"/>
  <c r="A408" i="1" s="1"/>
  <c r="A409" i="1" s="1"/>
  <c r="A410" i="1" s="1"/>
  <c r="A411" i="1" s="1"/>
  <c r="A412" i="1" l="1"/>
  <c r="A413" i="1" s="1"/>
  <c r="A414" i="1" l="1"/>
  <c r="A415" i="1" s="1"/>
  <c r="A416" i="1" s="1"/>
  <c r="A417" i="1" s="1"/>
  <c r="A418" i="1" s="1"/>
  <c r="A419" i="1" s="1"/>
  <c r="A420" i="1" s="1"/>
  <c r="A421" i="1" s="1"/>
  <c r="A422" i="1" l="1"/>
  <c r="A423" i="1" s="1"/>
  <c r="A424" i="1" l="1"/>
  <c r="A425" i="1" s="1"/>
  <c r="A426" i="1" s="1"/>
  <c r="A427" i="1" s="1"/>
  <c r="A428" i="1" s="1"/>
  <c r="A429" i="1" s="1"/>
  <c r="A430" i="1" s="1"/>
  <c r="A431" i="1" s="1"/>
  <c r="A432" i="1" l="1"/>
  <c r="A433" i="1" s="1"/>
  <c r="A434" i="1" l="1"/>
  <c r="A435" i="1" s="1"/>
  <c r="A436" i="1" s="1"/>
  <c r="A437" i="1" s="1"/>
  <c r="A438" i="1" s="1"/>
  <c r="A439" i="1" s="1"/>
  <c r="A440" i="1" s="1"/>
  <c r="A441" i="1" s="1"/>
  <c r="A442" i="1" l="1"/>
  <c r="A443" i="1" l="1"/>
  <c r="A444" i="1" s="1"/>
  <c r="A445" i="1" s="1"/>
  <c r="A446" i="1" s="1"/>
  <c r="A447" i="1" s="1"/>
  <c r="A448" i="1" s="1"/>
  <c r="A449" i="1" s="1"/>
  <c r="A450" i="1" s="1"/>
  <c r="A451" i="1" s="1"/>
  <c r="A452" i="1" s="1"/>
  <c r="A453" i="1" s="1"/>
  <c r="A454" i="1" l="1"/>
  <c r="A455" i="1" s="1"/>
  <c r="A456" i="1" s="1"/>
  <c r="A457" i="1" s="1"/>
  <c r="A458" i="1" s="1"/>
  <c r="A459" i="1" s="1"/>
  <c r="A460" i="1" s="1"/>
  <c r="A461" i="1" s="1"/>
  <c r="A462" i="1" l="1"/>
  <c r="A463" i="1" s="1"/>
  <c r="A464" i="1" l="1"/>
  <c r="A465" i="1" s="1"/>
  <c r="A466" i="1" s="1"/>
  <c r="A467" i="1" s="1"/>
  <c r="A468" i="1" s="1"/>
  <c r="A469" i="1" s="1"/>
  <c r="A470" i="1" s="1"/>
  <c r="A471" i="1" s="1"/>
  <c r="A472" i="1" l="1"/>
  <c r="A473" i="1" s="1"/>
  <c r="A474" i="1" l="1"/>
  <c r="A475" i="1" s="1"/>
  <c r="A476" i="1" s="1"/>
  <c r="A477" i="1" s="1"/>
  <c r="A478" i="1" s="1"/>
  <c r="A479" i="1" s="1"/>
  <c r="A480" i="1" s="1"/>
  <c r="A481" i="1" s="1"/>
  <c r="A482" i="1" l="1"/>
  <c r="A483" i="1" s="1"/>
  <c r="A484" i="1" l="1"/>
  <c r="A485" i="1" l="1"/>
  <c r="A486" i="1" l="1"/>
  <c r="A487" i="1" l="1"/>
  <c r="A488" i="1" l="1"/>
  <c r="A489" i="1" l="1"/>
  <c r="A490" i="1" l="1"/>
  <c r="A491" i="1" l="1"/>
  <c r="A492" i="1" l="1"/>
  <c r="A493" i="1" s="1"/>
  <c r="A494" i="1" s="1"/>
  <c r="A495" i="1" s="1"/>
  <c r="A496" i="1" s="1"/>
  <c r="A497" i="1" s="1"/>
  <c r="A498" i="1" s="1"/>
  <c r="A499" i="1" s="1"/>
  <c r="A500" i="1" s="1"/>
  <c r="A501" i="1" s="1"/>
  <c r="A502" i="1" s="1"/>
  <c r="A503" i="1" s="1"/>
  <c r="A504" i="1" l="1"/>
  <c r="A505" i="1" s="1"/>
  <c r="A506" i="1" s="1"/>
  <c r="A507" i="1" s="1"/>
  <c r="A508" i="1" s="1"/>
  <c r="A509" i="1" s="1"/>
  <c r="A510" i="1" s="1"/>
  <c r="A511" i="1" s="1"/>
  <c r="A512" i="1" l="1"/>
  <c r="A513" i="1" s="1"/>
  <c r="A514" i="1" l="1"/>
  <c r="A515" i="1" s="1"/>
  <c r="A516" i="1" s="1"/>
  <c r="A517" i="1" s="1"/>
  <c r="A518" i="1" s="1"/>
  <c r="A519" i="1" s="1"/>
  <c r="A520" i="1" s="1"/>
  <c r="A521" i="1" s="1"/>
  <c r="A522" i="1" l="1"/>
  <c r="A523" i="1" l="1"/>
  <c r="A524" i="1" s="1"/>
  <c r="A525" i="1" s="1"/>
  <c r="A526" i="1" s="1"/>
  <c r="A527" i="1" s="1"/>
  <c r="A528" i="1" s="1"/>
  <c r="A529" i="1" s="1"/>
  <c r="A530" i="1" s="1"/>
  <c r="A531" i="1" s="1"/>
  <c r="A532" i="1" s="1"/>
  <c r="A533" i="1" s="1"/>
  <c r="A534" i="1" l="1"/>
  <c r="A535" i="1" s="1"/>
  <c r="A536" i="1" s="1"/>
  <c r="A537" i="1" s="1"/>
  <c r="A538" i="1" s="1"/>
  <c r="A539" i="1" s="1"/>
  <c r="A540" i="1" s="1"/>
  <c r="A541" i="1" s="1"/>
  <c r="A542" i="1" l="1"/>
  <c r="A543" i="1" s="1"/>
  <c r="A544" i="1" l="1"/>
  <c r="A545" i="1" s="1"/>
  <c r="A546" i="1" s="1"/>
  <c r="A547" i="1" s="1"/>
  <c r="A548" i="1" s="1"/>
  <c r="A549" i="1" s="1"/>
  <c r="A550" i="1" s="1"/>
  <c r="A551" i="1" s="1"/>
  <c r="A552" i="1" l="1"/>
  <c r="A553" i="1" s="1"/>
  <c r="A554" i="1" l="1"/>
  <c r="A555" i="1" s="1"/>
  <c r="A556" i="1" s="1"/>
  <c r="A557" i="1" s="1"/>
  <c r="A558" i="1" s="1"/>
  <c r="A559" i="1" s="1"/>
  <c r="A560" i="1" s="1"/>
  <c r="A561" i="1" s="1"/>
  <c r="A562" i="1" l="1"/>
  <c r="A563" i="1" s="1"/>
  <c r="A564" i="1" l="1"/>
  <c r="A565" i="1" s="1"/>
  <c r="A566" i="1" s="1"/>
  <c r="A567" i="1" s="1"/>
  <c r="A568" i="1" s="1"/>
  <c r="A569" i="1" s="1"/>
  <c r="A570" i="1" s="1"/>
  <c r="A571" i="1" s="1"/>
  <c r="A572" i="1" l="1"/>
  <c r="A573" i="1" s="1"/>
  <c r="A574" i="1" l="1"/>
  <c r="A575" i="1" s="1"/>
  <c r="A576" i="1" s="1"/>
  <c r="A577" i="1" s="1"/>
  <c r="A578" i="1" s="1"/>
  <c r="A579" i="1" s="1"/>
  <c r="A580" i="1" s="1"/>
  <c r="A581" i="1" s="1"/>
  <c r="A582" i="1" l="1"/>
  <c r="A583" i="1" s="1"/>
  <c r="A584" i="1" l="1"/>
  <c r="A585" i="1" l="1"/>
  <c r="A586" i="1" l="1"/>
  <c r="A587" i="1" l="1"/>
  <c r="A588" i="1" l="1"/>
  <c r="A589" i="1" l="1"/>
  <c r="A590" i="1" l="1"/>
  <c r="A591" i="1" l="1"/>
  <c r="A592" i="1" l="1"/>
  <c r="A593" i="1" s="1"/>
  <c r="A594" i="1" s="1"/>
  <c r="A595" i="1" s="1"/>
  <c r="A596" i="1" s="1"/>
  <c r="A597" i="1" s="1"/>
  <c r="A598" i="1" s="1"/>
  <c r="A599" i="1" s="1"/>
  <c r="A600" i="1" s="1"/>
  <c r="A601" i="1" s="1"/>
  <c r="A602" i="1" s="1"/>
  <c r="A603" i="1" s="1"/>
  <c r="A604" i="1" l="1"/>
  <c r="A605" i="1" s="1"/>
  <c r="A606" i="1" s="1"/>
  <c r="A607" i="1" s="1"/>
  <c r="A608" i="1" s="1"/>
  <c r="A609" i="1" s="1"/>
  <c r="A610" i="1" s="1"/>
  <c r="A611" i="1" s="1"/>
  <c r="A612" i="1" l="1"/>
  <c r="A613" i="1" s="1"/>
  <c r="A614" i="1" l="1"/>
  <c r="A615" i="1" s="1"/>
  <c r="A616" i="1" s="1"/>
  <c r="A617" i="1" s="1"/>
  <c r="A618" i="1" s="1"/>
  <c r="A619" i="1" s="1"/>
  <c r="A620" i="1" s="1"/>
  <c r="A621" i="1" s="1"/>
  <c r="A622" i="1" l="1"/>
  <c r="A623" i="1" s="1"/>
  <c r="A624" i="1" l="1"/>
  <c r="A625" i="1" s="1"/>
  <c r="A626" i="1" s="1"/>
  <c r="A627" i="1" s="1"/>
  <c r="A628" i="1" s="1"/>
  <c r="A629" i="1" s="1"/>
  <c r="A630" i="1" s="1"/>
  <c r="A631" i="1" s="1"/>
  <c r="A632" i="1" l="1"/>
  <c r="A633" i="1" s="1"/>
  <c r="A634" i="1" l="1"/>
  <c r="A635" i="1" s="1"/>
  <c r="A636" i="1" s="1"/>
  <c r="A637" i="1" s="1"/>
  <c r="A638" i="1" s="1"/>
  <c r="A639" i="1" s="1"/>
  <c r="A640" i="1" s="1"/>
  <c r="A641" i="1" s="1"/>
  <c r="A642" i="1" l="1"/>
  <c r="A643" i="1" s="1"/>
  <c r="A644" i="1" l="1"/>
  <c r="A645" i="1" s="1"/>
  <c r="A646" i="1" s="1"/>
  <c r="A647" i="1" s="1"/>
  <c r="A648" i="1" s="1"/>
  <c r="A649" i="1" s="1"/>
  <c r="A650" i="1" s="1"/>
  <c r="A651" i="1" s="1"/>
  <c r="A652" i="1" l="1"/>
  <c r="A653" i="1" s="1"/>
  <c r="A654" i="1" l="1"/>
  <c r="A655" i="1" s="1"/>
  <c r="A656" i="1" s="1"/>
  <c r="A657" i="1" s="1"/>
  <c r="A658" i="1" s="1"/>
  <c r="A659" i="1" s="1"/>
  <c r="A660" i="1" s="1"/>
  <c r="A661" i="1" s="1"/>
  <c r="A662" i="1" l="1"/>
  <c r="A663" i="1" s="1"/>
  <c r="A664" i="1" l="1"/>
  <c r="A665" i="1" s="1"/>
  <c r="A666" i="1" s="1"/>
  <c r="A667" i="1" s="1"/>
  <c r="A668" i="1" s="1"/>
  <c r="A669" i="1" s="1"/>
  <c r="A670" i="1" s="1"/>
  <c r="A671" i="1" s="1"/>
  <c r="A672" i="1" l="1"/>
  <c r="A673" i="1" s="1"/>
  <c r="A674" i="1" l="1"/>
  <c r="A675" i="1" s="1"/>
  <c r="A676" i="1" s="1"/>
  <c r="A677" i="1" s="1"/>
  <c r="A678" i="1" s="1"/>
  <c r="A679" i="1" s="1"/>
  <c r="A680" i="1" s="1"/>
  <c r="A681" i="1" s="1"/>
  <c r="A682" i="1" l="1"/>
  <c r="A683" i="1" s="1"/>
  <c r="A684" i="1" l="1"/>
  <c r="A685" i="1" l="1"/>
  <c r="A686" i="1" l="1"/>
  <c r="A687" i="1" l="1"/>
  <c r="A688" i="1" l="1"/>
  <c r="A689" i="1" l="1"/>
  <c r="A690" i="1" l="1"/>
  <c r="A691" i="1" l="1"/>
  <c r="A692" i="1" l="1"/>
  <c r="A693" i="1" s="1"/>
  <c r="A694" i="1" s="1"/>
  <c r="A695" i="1" s="1"/>
  <c r="A696" i="1" s="1"/>
  <c r="A697" i="1" s="1"/>
  <c r="A698" i="1" s="1"/>
  <c r="A699" i="1" s="1"/>
  <c r="A700" i="1" s="1"/>
  <c r="A701" i="1" s="1"/>
  <c r="A702" i="1" s="1"/>
  <c r="A703" i="1" s="1"/>
  <c r="A704" i="1" l="1"/>
  <c r="A705" i="1" s="1"/>
  <c r="A706" i="1" s="1"/>
  <c r="A707" i="1" s="1"/>
  <c r="A708" i="1" s="1"/>
  <c r="A709" i="1" s="1"/>
  <c r="A710" i="1" s="1"/>
  <c r="A711" i="1" s="1"/>
  <c r="A712" i="1" l="1"/>
  <c r="A713" i="1" s="1"/>
  <c r="A714" i="1" l="1"/>
  <c r="A715" i="1" s="1"/>
  <c r="A716" i="1" s="1"/>
  <c r="A717" i="1" s="1"/>
  <c r="A718" i="1" s="1"/>
  <c r="A719" i="1" s="1"/>
  <c r="A720" i="1" s="1"/>
  <c r="A721" i="1" s="1"/>
  <c r="A722" i="1" l="1"/>
  <c r="A723" i="1" s="1"/>
  <c r="A724" i="1" l="1"/>
  <c r="A725" i="1" s="1"/>
  <c r="A726" i="1" s="1"/>
  <c r="A727" i="1" s="1"/>
  <c r="A728" i="1" s="1"/>
  <c r="A729" i="1" s="1"/>
  <c r="A730" i="1" s="1"/>
  <c r="A731" i="1" s="1"/>
  <c r="A732" i="1" l="1"/>
  <c r="A733" i="1" l="1"/>
  <c r="A734" i="1" s="1"/>
  <c r="A735" i="1" s="1"/>
  <c r="A736" i="1" s="1"/>
  <c r="A737" i="1" s="1"/>
  <c r="A738" i="1" s="1"/>
  <c r="A739" i="1" s="1"/>
  <c r="A740" i="1" s="1"/>
  <c r="A741" i="1" s="1"/>
  <c r="A742" i="1" s="1"/>
  <c r="A743" i="1" s="1"/>
  <c r="A744" i="1" l="1"/>
  <c r="A745" i="1" s="1"/>
  <c r="A746" i="1" s="1"/>
  <c r="A747" i="1" s="1"/>
  <c r="A748" i="1" s="1"/>
  <c r="A749" i="1" s="1"/>
  <c r="A750" i="1" s="1"/>
  <c r="A751" i="1" s="1"/>
  <c r="A752" i="1" l="1"/>
  <c r="A753" i="1" s="1"/>
  <c r="A754" i="1" l="1"/>
  <c r="A755" i="1" s="1"/>
  <c r="A756" i="1" s="1"/>
  <c r="A757" i="1" s="1"/>
  <c r="A758" i="1" s="1"/>
  <c r="A759" i="1" s="1"/>
  <c r="A760" i="1" s="1"/>
  <c r="A761" i="1" s="1"/>
  <c r="A762" i="1" l="1"/>
  <c r="A763" i="1" s="1"/>
  <c r="A764" i="1" l="1"/>
  <c r="A765" i="1" s="1"/>
  <c r="A766" i="1" s="1"/>
  <c r="A767" i="1" s="1"/>
  <c r="A768" i="1" s="1"/>
  <c r="A769" i="1" s="1"/>
  <c r="A770" i="1" s="1"/>
  <c r="A771" i="1" s="1"/>
  <c r="A772" i="1" l="1"/>
  <c r="A773" i="1" s="1"/>
  <c r="A774" i="1" l="1"/>
  <c r="A775" i="1" s="1"/>
  <c r="A776" i="1" s="1"/>
  <c r="A777" i="1" s="1"/>
  <c r="A778" i="1" s="1"/>
  <c r="A779" i="1" s="1"/>
  <c r="A780" i="1" s="1"/>
  <c r="A781" i="1" s="1"/>
  <c r="A782" i="1" l="1"/>
  <c r="A783" i="1" s="1"/>
  <c r="A784" i="1" l="1"/>
  <c r="A785" i="1" l="1"/>
  <c r="A786" i="1" l="1"/>
  <c r="A787" i="1" l="1"/>
  <c r="A788" i="1" l="1"/>
  <c r="A789" i="1" l="1"/>
  <c r="A790" i="1" l="1"/>
  <c r="A791" i="1" l="1"/>
  <c r="A792" i="1" l="1"/>
  <c r="A793" i="1" s="1"/>
  <c r="A794" i="1" s="1"/>
  <c r="A795" i="1" s="1"/>
  <c r="A796" i="1" s="1"/>
  <c r="A797" i="1" s="1"/>
  <c r="A798" i="1" s="1"/>
  <c r="A799" i="1" s="1"/>
  <c r="A800" i="1" s="1"/>
  <c r="A801" i="1" s="1"/>
  <c r="A802" i="1" s="1"/>
  <c r="A803" i="1" s="1"/>
  <c r="A804" i="1" l="1"/>
  <c r="A805" i="1" l="1"/>
  <c r="A806" i="1" l="1"/>
  <c r="A807" i="1" l="1"/>
  <c r="A808" i="1" l="1"/>
  <c r="A809" i="1" l="1"/>
  <c r="A810" i="1" l="1"/>
  <c r="A811" i="1" l="1"/>
  <c r="A812" i="1" l="1"/>
  <c r="A813" i="1" s="1"/>
  <c r="A814" i="1" l="1"/>
  <c r="A815" i="1" l="1"/>
  <c r="A816" i="1" l="1"/>
  <c r="A817" i="1" l="1"/>
  <c r="A818" i="1" l="1"/>
  <c r="A819" i="1" l="1"/>
  <c r="A820" i="1" l="1"/>
  <c r="A821" i="1" l="1"/>
  <c r="A822" i="1" l="1"/>
  <c r="A823" i="1" s="1"/>
  <c r="A824" i="1" l="1"/>
  <c r="A825" i="1" l="1"/>
  <c r="A826" i="1" l="1"/>
  <c r="A827" i="1" l="1"/>
  <c r="A828" i="1" l="1"/>
  <c r="A829" i="1" l="1"/>
  <c r="A830" i="1" l="1"/>
  <c r="A831" i="1" l="1"/>
  <c r="A832" i="1" l="1"/>
  <c r="A833" i="1" s="1"/>
  <c r="A834" i="1" l="1"/>
  <c r="A835" i="1" l="1"/>
  <c r="A836" i="1" l="1"/>
  <c r="A837" i="1" l="1"/>
  <c r="A838" i="1" l="1"/>
  <c r="A839" i="1" l="1"/>
  <c r="A840" i="1" l="1"/>
  <c r="A841" i="1" l="1"/>
  <c r="A842" i="1" l="1"/>
  <c r="A843" i="1" s="1"/>
  <c r="A844" i="1" l="1"/>
  <c r="A845" i="1" l="1"/>
  <c r="A846" i="1" l="1"/>
  <c r="A847" i="1" l="1"/>
  <c r="A848" i="1" l="1"/>
  <c r="A849" i="1" l="1"/>
  <c r="A850" i="1" l="1"/>
  <c r="A851" i="1" l="1"/>
  <c r="A852" i="1" l="1"/>
  <c r="A853" i="1" s="1"/>
  <c r="A854" i="1" l="1"/>
  <c r="A855" i="1" l="1"/>
  <c r="A856" i="1" l="1"/>
  <c r="A857" i="1" l="1"/>
  <c r="A858" i="1" l="1"/>
  <c r="A859" i="1" l="1"/>
  <c r="A860" i="1" l="1"/>
  <c r="A861" i="1" l="1"/>
  <c r="A862" i="1" l="1"/>
  <c r="A863" i="1" s="1"/>
  <c r="A864" i="1" l="1"/>
  <c r="A865" i="1" l="1"/>
  <c r="A866" i="1" l="1"/>
  <c r="A867" i="1" l="1"/>
  <c r="A868" i="1" l="1"/>
  <c r="A869" i="1" l="1"/>
  <c r="A870" i="1" l="1"/>
  <c r="A871" i="1" l="1"/>
  <c r="A872" i="1" l="1"/>
  <c r="A873" i="1" s="1"/>
  <c r="A874" i="1" l="1"/>
  <c r="A875" i="1" l="1"/>
  <c r="A876" i="1" l="1"/>
  <c r="A877" i="1" l="1"/>
  <c r="A878" i="1" l="1"/>
  <c r="A879" i="1" l="1"/>
  <c r="A880" i="1" l="1"/>
  <c r="A881" i="1" l="1"/>
  <c r="A882" i="1" l="1"/>
  <c r="A883" i="1" s="1"/>
  <c r="A884" i="1" l="1"/>
  <c r="A885" i="1" l="1"/>
  <c r="A886" i="1" l="1"/>
  <c r="A887" i="1" l="1"/>
  <c r="A888" i="1" l="1"/>
  <c r="A889" i="1" l="1"/>
  <c r="A890" i="1" l="1"/>
  <c r="A891" i="1" l="1"/>
  <c r="A892" i="1" l="1"/>
  <c r="A893" i="1" l="1"/>
  <c r="A894" i="1" s="1"/>
  <c r="A895" i="1" s="1"/>
  <c r="A896" i="1" s="1"/>
  <c r="A897" i="1" s="1"/>
  <c r="A898" i="1" s="1"/>
  <c r="A899" i="1" s="1"/>
  <c r="A900" i="1" s="1"/>
  <c r="A901" i="1" s="1"/>
  <c r="A902" i="1" s="1"/>
  <c r="A903" i="1" s="1"/>
  <c r="A904" i="1" s="1"/>
  <c r="A905" i="1" s="1"/>
  <c r="A906" i="1" s="1"/>
  <c r="A907" i="1" s="1"/>
  <c r="A908" i="1" s="1"/>
  <c r="A909" i="1" s="1"/>
  <c r="A910" i="1" s="1"/>
  <c r="A911" i="1" s="1"/>
  <c r="A912" i="1" s="1"/>
  <c r="A913" i="1" s="1"/>
  <c r="A914" i="1" s="1"/>
  <c r="A915" i="1" s="1"/>
  <c r="A916" i="1" s="1"/>
  <c r="A917" i="1" s="1"/>
  <c r="A918" i="1" s="1"/>
  <c r="A919" i="1" s="1"/>
  <c r="A920" i="1" s="1"/>
  <c r="A921" i="1" s="1"/>
  <c r="A922" i="1" s="1"/>
  <c r="A923" i="1" s="1"/>
  <c r="A924" i="1" s="1"/>
  <c r="A925" i="1" s="1"/>
  <c r="A926" i="1" s="1"/>
  <c r="A927" i="1" s="1"/>
  <c r="A928" i="1" s="1"/>
  <c r="A929" i="1" s="1"/>
  <c r="A930" i="1" s="1"/>
  <c r="A931" i="1" s="1"/>
  <c r="A932" i="1" s="1"/>
  <c r="A933" i="1" s="1"/>
  <c r="A934" i="1" s="1"/>
  <c r="A935" i="1" s="1"/>
  <c r="A936" i="1" s="1"/>
  <c r="A937" i="1" s="1"/>
  <c r="A938" i="1" s="1"/>
  <c r="A939" i="1" s="1"/>
  <c r="A940" i="1" s="1"/>
  <c r="A941" i="1" s="1"/>
  <c r="A942" i="1" s="1"/>
  <c r="A943" i="1" s="1"/>
  <c r="A944" i="1" s="1"/>
  <c r="A945" i="1" s="1"/>
  <c r="A946" i="1" s="1"/>
  <c r="A947" i="1" s="1"/>
  <c r="A948" i="1" s="1"/>
  <c r="A949" i="1" s="1"/>
  <c r="A950" i="1" s="1"/>
  <c r="A951" i="1" s="1"/>
  <c r="A952" i="1" s="1"/>
  <c r="A953" i="1" s="1"/>
  <c r="A954" i="1" s="1"/>
  <c r="A955" i="1" s="1"/>
  <c r="A956" i="1" s="1"/>
  <c r="A957" i="1" s="1"/>
  <c r="A958" i="1" s="1"/>
  <c r="A959" i="1" s="1"/>
  <c r="A960" i="1" s="1"/>
  <c r="A961" i="1" s="1"/>
  <c r="A962" i="1" s="1"/>
  <c r="A963" i="1" s="1"/>
  <c r="A964" i="1" s="1"/>
  <c r="A965" i="1" s="1"/>
  <c r="A966" i="1" s="1"/>
  <c r="A967" i="1" s="1"/>
  <c r="A968" i="1" s="1"/>
  <c r="A969" i="1" s="1"/>
  <c r="A970" i="1" s="1"/>
  <c r="A971" i="1" s="1"/>
  <c r="A972" i="1" s="1"/>
  <c r="A973" i="1" s="1"/>
  <c r="A974" i="1" s="1"/>
  <c r="A975" i="1" s="1"/>
  <c r="A976" i="1" s="1"/>
  <c r="A977" i="1" s="1"/>
  <c r="A978" i="1" s="1"/>
  <c r="A979" i="1" s="1"/>
  <c r="A980" i="1" s="1"/>
  <c r="A981" i="1" s="1"/>
  <c r="A982" i="1" s="1"/>
  <c r="A983" i="1" s="1"/>
  <c r="A984" i="1" s="1"/>
  <c r="A985" i="1" s="1"/>
  <c r="A986" i="1" s="1"/>
  <c r="A987" i="1" s="1"/>
  <c r="A988" i="1" s="1"/>
  <c r="A989" i="1" s="1"/>
  <c r="A990" i="1" s="1"/>
  <c r="A991" i="1" s="1"/>
  <c r="A992" i="1" s="1"/>
  <c r="A993" i="1" s="1"/>
  <c r="A994" i="1" s="1"/>
  <c r="A995" i="1" s="1"/>
  <c r="A996" i="1" s="1"/>
  <c r="A997" i="1" s="1"/>
  <c r="A998" i="1" s="1"/>
  <c r="A999" i="1" s="1"/>
  <c r="A1000" i="1" s="1"/>
  <c r="A1001" i="1" s="1"/>
  <c r="A1002" i="1" s="1"/>
  <c r="A1003" i="1" s="1"/>
  <c r="A1004" i="1" s="1"/>
</calcChain>
</file>

<file path=xl/sharedStrings.xml><?xml version="1.0" encoding="utf-8"?>
<sst xmlns="http://schemas.openxmlformats.org/spreadsheetml/2006/main" count="556" uniqueCount="166">
  <si>
    <t>Source</t>
  </si>
  <si>
    <t>My Answer</t>
  </si>
  <si>
    <t>Date</t>
  </si>
  <si>
    <t>Time
(secs)</t>
  </si>
  <si>
    <t>Area</t>
  </si>
  <si>
    <t>Sub-Area</t>
  </si>
  <si>
    <t>Veritas Prep</t>
  </si>
  <si>
    <t>GMAT Club Test</t>
  </si>
  <si>
    <t>Aristotle</t>
  </si>
  <si>
    <t>E-GMAT</t>
  </si>
  <si>
    <t>MATH Q Type</t>
  </si>
  <si>
    <t>PS</t>
  </si>
  <si>
    <t>DS</t>
  </si>
  <si>
    <t>Verbal Q type</t>
  </si>
  <si>
    <t>SC</t>
  </si>
  <si>
    <t>CR</t>
  </si>
  <si>
    <t>RC</t>
  </si>
  <si>
    <t>Choices</t>
  </si>
  <si>
    <t>A</t>
  </si>
  <si>
    <t>B</t>
  </si>
  <si>
    <t>D</t>
  </si>
  <si>
    <t>C</t>
  </si>
  <si>
    <t>E</t>
  </si>
  <si>
    <t>Quant Areas</t>
  </si>
  <si>
    <t>Geometry</t>
  </si>
  <si>
    <t>Algebra</t>
  </si>
  <si>
    <t>Probability</t>
  </si>
  <si>
    <t>Statistics</t>
  </si>
  <si>
    <t>Verbal Areas</t>
  </si>
  <si>
    <t>SC-Meaning</t>
  </si>
  <si>
    <t>SC-Subject Verb</t>
  </si>
  <si>
    <t>SC-Modifiers</t>
  </si>
  <si>
    <t>SC- Pronouns</t>
  </si>
  <si>
    <t>SC- Verbs</t>
  </si>
  <si>
    <t>SC- Comparisons</t>
  </si>
  <si>
    <t>SC- Idioms</t>
  </si>
  <si>
    <t>SC- Sentence Structure</t>
  </si>
  <si>
    <t>CR- Inference</t>
  </si>
  <si>
    <t>CR-Assumption</t>
  </si>
  <si>
    <t>CR-Evaluate</t>
  </si>
  <si>
    <t>CR- Weaken</t>
  </si>
  <si>
    <t>CR- Strengthen</t>
  </si>
  <si>
    <t>CR-Bold Face</t>
  </si>
  <si>
    <t>CR- Paradox</t>
  </si>
  <si>
    <t>CR- Logically Complete</t>
  </si>
  <si>
    <t>CR- Misc</t>
  </si>
  <si>
    <t>RC- Main Point</t>
  </si>
  <si>
    <t>RC- Inference</t>
  </si>
  <si>
    <t>RC- Detail</t>
  </si>
  <si>
    <t>RC- Structure</t>
  </si>
  <si>
    <t>RC- Misc</t>
  </si>
  <si>
    <t>SC- Misc</t>
  </si>
  <si>
    <t>Know (Confident)</t>
  </si>
  <si>
    <t>Guess (No Confidence)</t>
  </si>
  <si>
    <t>Arithmetics</t>
  </si>
  <si>
    <t>Fractions</t>
  </si>
  <si>
    <t>Coordinate Geometry</t>
  </si>
  <si>
    <t>Counting</t>
  </si>
  <si>
    <t>Percents &amp; Ratios</t>
  </si>
  <si>
    <t>Power &amp; Roots</t>
  </si>
  <si>
    <t>Word Problems</t>
  </si>
  <si>
    <t>Others</t>
  </si>
  <si>
    <t>Answer Selection Method</t>
  </si>
  <si>
    <t>Question</t>
  </si>
  <si>
    <t>Type</t>
  </si>
  <si>
    <t>OA</t>
  </si>
  <si>
    <t>Correct/Incorrect?</t>
  </si>
  <si>
    <t>Sequences &amp; Series</t>
  </si>
  <si>
    <t>Sets</t>
  </si>
  <si>
    <t>Work/Rate</t>
  </si>
  <si>
    <t>Inequalities/Absolute Value</t>
  </si>
  <si>
    <t>RC-Function</t>
  </si>
  <si>
    <t>RC-Tone</t>
  </si>
  <si>
    <t>Day Week</t>
  </si>
  <si>
    <t>Week Beginning</t>
  </si>
  <si>
    <t>MON</t>
  </si>
  <si>
    <t>TUES</t>
  </si>
  <si>
    <t>WED</t>
  </si>
  <si>
    <t>THUR</t>
  </si>
  <si>
    <t>FRI</t>
  </si>
  <si>
    <t>SAT</t>
  </si>
  <si>
    <t>SUN</t>
  </si>
  <si>
    <t>Comments for the week</t>
  </si>
  <si>
    <t>Theory Review Comments</t>
  </si>
  <si>
    <t>Practice Review Comments</t>
  </si>
  <si>
    <t>Week 1</t>
  </si>
  <si>
    <t>Week 2</t>
  </si>
  <si>
    <t>Week 3</t>
  </si>
  <si>
    <t>Week 4</t>
  </si>
  <si>
    <t>Week 5</t>
  </si>
  <si>
    <t>Week 6</t>
  </si>
  <si>
    <t>Week 7</t>
  </si>
  <si>
    <t>Week 8</t>
  </si>
  <si>
    <t>Total Hours Spent</t>
  </si>
  <si>
    <t>hours</t>
  </si>
  <si>
    <t>GMAT TEST DATE</t>
  </si>
  <si>
    <t>Test #</t>
  </si>
  <si>
    <t>Test</t>
  </si>
  <si>
    <t>Quant</t>
  </si>
  <si>
    <t>Verbal</t>
  </si>
  <si>
    <t>IR Score</t>
  </si>
  <si>
    <t>Overall Score</t>
  </si>
  <si>
    <t>SC- Parallalism</t>
  </si>
  <si>
    <t>OG- Q Review</t>
  </si>
  <si>
    <t>OG-V Review</t>
  </si>
  <si>
    <t>Number Properties</t>
  </si>
  <si>
    <t>Mock Test</t>
  </si>
  <si>
    <t>MGMAT</t>
  </si>
  <si>
    <t>GMATPrep</t>
  </si>
  <si>
    <t>TOTAL(Hours)</t>
  </si>
  <si>
    <t>Test-1</t>
  </si>
  <si>
    <t>Test-2</t>
  </si>
  <si>
    <t>Test-3</t>
  </si>
  <si>
    <t>Test-4</t>
  </si>
  <si>
    <t>Test-5</t>
  </si>
  <si>
    <t>Test-6</t>
  </si>
  <si>
    <t>Test Day</t>
  </si>
  <si>
    <t>Kaplan</t>
  </si>
  <si>
    <t>GMAT Prep-Q-Pack</t>
  </si>
  <si>
    <t>Notes</t>
  </si>
  <si>
    <t>NOTES</t>
  </si>
  <si>
    <t>First and 2nd Degree equation</t>
  </si>
  <si>
    <t>Easy</t>
  </si>
  <si>
    <t>Weight</t>
  </si>
  <si>
    <t>Ability</t>
  </si>
  <si>
    <t>Ability %</t>
  </si>
  <si>
    <t>Accuracy %</t>
  </si>
  <si>
    <t>Total Weight</t>
  </si>
  <si>
    <t>SC- Parallelism</t>
  </si>
  <si>
    <t>Hard</t>
  </si>
  <si>
    <t>Medium</t>
  </si>
  <si>
    <t>Progress In Mocks</t>
  </si>
  <si>
    <t>Done with Quant Thoery- need to finish OG Quant Review on May 1st</t>
  </si>
  <si>
    <t>Read Instructions before using the Error Log</t>
  </si>
  <si>
    <t>I have segregated the questions based on following,</t>
  </si>
  <si>
    <t>Easy(500 Level)- 2</t>
  </si>
  <si>
    <t>Medium(600 level)-4</t>
  </si>
  <si>
    <t>Hard(700+Level)- 6.</t>
  </si>
  <si>
    <t xml:space="preserve">In many test prep companies online question banks- the questions are segregated with the difficulty level. So you can use that measure to enter the weight in the Log. </t>
  </si>
  <si>
    <t xml:space="preserve">If you are using GMATclub forum to answer the questions- You can find out the difficulty level of the questions using "tags" or more appropriately use the GMATclub timer feature. Since it gives the difficulty level questions based on the attempts. </t>
  </si>
  <si>
    <t xml:space="preserve">If you are using OG Online tool to practice- The questions are segregated using the difficulty level as well. So use that feature to enter the weight. </t>
  </si>
  <si>
    <t xml:space="preserve">How to calculate weights/Difficulty level: </t>
  </si>
  <si>
    <t xml:space="preserve">To find the accurate ability for each section, it is really necessary to put correct weights for each questions. Sample way to enter the weights for the questions. </t>
  </si>
  <si>
    <t>GMAT Prep</t>
  </si>
  <si>
    <t>Economist GMAT</t>
  </si>
  <si>
    <t>Magoosh</t>
  </si>
  <si>
    <t>EMPOWER GMAT</t>
  </si>
  <si>
    <t>Optimus Prep</t>
  </si>
  <si>
    <t>Math Revolution</t>
  </si>
  <si>
    <t>GMATClub Tests</t>
  </si>
  <si>
    <t>Process of Elim. (3/2 Split)</t>
  </si>
  <si>
    <t>OG 2019</t>
  </si>
  <si>
    <t>OG 2020</t>
  </si>
  <si>
    <t>GMAT Prep Online</t>
  </si>
  <si>
    <t>Week 9</t>
  </si>
  <si>
    <t>Week 10</t>
  </si>
  <si>
    <t>Week 12</t>
  </si>
  <si>
    <t>Try to have at least one day break a week and spend time with Family, Friends, GF/BF. Go Out! Have fun..GMAT is just part of life.</t>
  </si>
  <si>
    <t>Instructions</t>
  </si>
  <si>
    <t>Stop</t>
  </si>
  <si>
    <t>Rest</t>
  </si>
  <si>
    <t>Timer Included in the Error Log</t>
  </si>
  <si>
    <t>New!</t>
  </si>
  <si>
    <t>Total Time(mins)</t>
  </si>
  <si>
    <t>Avg Time/Correct Answer(mins)</t>
  </si>
  <si>
    <t>Avg time/Incorrect Answer(mins)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</si>
</sst>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m/d;@"/>
    <numFmt numFmtId="165" formatCode="[$-409]d\-mmm\-yyyy;@"/>
    <numFmt numFmtId="166" formatCode="0.0"/>
  </numFmts>
  <fonts count="23" x14ac:knownFonts="1">
    <font>
      <sz val="11"/>
      <color theme="1"/>
      <name val="Calibri"/>
      <family val="2"/>
      <scheme val="minor"/>
    </font>
    <font>
      <b/>
      <sz val="12"/>
      <color indexed="26"/>
      <name val="Calibri"/>
      <family val="2"/>
    </font>
    <font>
      <sz val="11"/>
      <color indexed="63"/>
      <name val="Calibri"/>
      <family val="2"/>
    </font>
    <font>
      <b/>
      <sz val="10"/>
      <color indexed="26"/>
      <name val="Calibri"/>
      <family val="2"/>
    </font>
    <font>
      <sz val="10"/>
      <color theme="1"/>
      <name val="Calibri"/>
      <family val="2"/>
      <scheme val="minor"/>
    </font>
    <font>
      <sz val="11"/>
      <name val="Calibri"/>
      <family val="2"/>
      <scheme val="minor"/>
    </font>
    <font>
      <sz val="11"/>
      <color rgb="FF006100"/>
      <name val="Calibri"/>
      <family val="2"/>
      <scheme val="minor"/>
    </font>
    <font>
      <b/>
      <sz val="11"/>
      <color theme="1"/>
      <name val="Calibri"/>
      <family val="2"/>
      <scheme val="minor"/>
    </font>
    <font>
      <b/>
      <sz val="10"/>
      <color rgb="FF000000"/>
      <name val="Arial"/>
      <family val="2"/>
    </font>
    <font>
      <b/>
      <sz val="14"/>
      <color theme="1"/>
      <name val="Calibri"/>
      <family val="2"/>
      <scheme val="minor"/>
    </font>
    <font>
      <sz val="14"/>
      <color theme="1"/>
      <name val="Calibri"/>
      <family val="2"/>
      <scheme val="minor"/>
    </font>
    <font>
      <sz val="8"/>
      <color theme="1"/>
      <name val="Calibri"/>
      <family val="2"/>
      <scheme val="minor"/>
    </font>
    <font>
      <b/>
      <sz val="14"/>
      <color theme="1"/>
      <name val="Arial Black"/>
      <family val="2"/>
    </font>
    <font>
      <b/>
      <sz val="12"/>
      <color theme="1"/>
      <name val="Calibri"/>
      <family val="2"/>
      <scheme val="minor"/>
    </font>
    <font>
      <sz val="12"/>
      <color theme="1"/>
      <name val="Arial"/>
      <family val="2"/>
    </font>
    <font>
      <sz val="10"/>
      <color indexed="26"/>
      <name val="Calibri"/>
      <family val="2"/>
    </font>
    <font>
      <sz val="11"/>
      <color theme="1"/>
      <name val="Calibri"/>
      <family val="2"/>
      <scheme val="minor"/>
    </font>
    <font>
      <u/>
      <sz val="11"/>
      <color theme="10"/>
      <name val="Calibri"/>
      <family val="2"/>
      <scheme val="minor"/>
    </font>
    <font>
      <u/>
      <sz val="36"/>
      <color theme="10"/>
      <name val="Calibri"/>
      <family val="2"/>
      <scheme val="minor"/>
    </font>
    <font>
      <sz val="12"/>
      <color theme="1"/>
      <name val="Calibri"/>
      <family val="2"/>
      <scheme val="minor"/>
    </font>
    <font>
      <b/>
      <sz val="16"/>
      <color theme="1"/>
      <name val="Calibri"/>
      <family val="2"/>
      <scheme val="minor"/>
    </font>
    <font>
      <u/>
      <sz val="16"/>
      <color theme="10"/>
      <name val="Calibri"/>
      <family val="2"/>
      <scheme val="minor"/>
    </font>
    <font>
      <u/>
      <sz val="18"/>
      <color theme="10"/>
      <name val="Calibri"/>
      <family val="2"/>
      <scheme val="minor"/>
    </font>
  </fonts>
  <fills count="17">
    <fill>
      <patternFill patternType="none"/>
    </fill>
    <fill>
      <patternFill patternType="gray125"/>
    </fill>
    <fill>
      <patternFill patternType="solid">
        <fgColor indexed="6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C6EFCE"/>
      </patternFill>
    </fill>
    <fill>
      <patternFill patternType="solid">
        <fgColor rgb="FFFFFF00"/>
        <bgColor indexed="64"/>
      </patternFill>
    </fill>
    <fill>
      <patternFill patternType="solid">
        <fgColor theme="8" tint="0.59999389629810485"/>
        <bgColor indexed="64"/>
      </patternFill>
    </fill>
    <fill>
      <patternFill patternType="solid">
        <fgColor theme="3" tint="0.39997558519241921"/>
        <bgColor indexed="64"/>
      </patternFill>
    </fill>
    <fill>
      <patternFill patternType="solid">
        <fgColor indexed="9"/>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rgb="FF92D050"/>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rgb="FFFFC000"/>
        <bgColor indexed="64"/>
      </patternFill>
    </fill>
    <fill>
      <patternFill patternType="solid">
        <fgColor rgb="FFC00000"/>
        <bgColor indexed="64"/>
      </patternFill>
    </fill>
  </fills>
  <borders count="62">
    <border>
      <left/>
      <right/>
      <top/>
      <bottom/>
      <diagonal/>
    </border>
    <border>
      <left style="medium">
        <color indexed="26"/>
      </left>
      <right style="medium">
        <color indexed="26"/>
      </right>
      <top style="medium">
        <color indexed="26"/>
      </top>
      <bottom style="medium">
        <color indexed="26"/>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theme="1"/>
      </bottom>
      <diagonal/>
    </border>
    <border>
      <left/>
      <right/>
      <top style="medium">
        <color indexed="64"/>
      </top>
      <bottom style="medium">
        <color theme="1"/>
      </bottom>
      <diagonal/>
    </border>
    <border>
      <left/>
      <right style="medium">
        <color indexed="64"/>
      </right>
      <top style="medium">
        <color indexed="64"/>
      </top>
      <bottom style="medium">
        <color theme="1"/>
      </bottom>
      <diagonal/>
    </border>
    <border>
      <left style="medium">
        <color indexed="64"/>
      </left>
      <right/>
      <top/>
      <bottom/>
      <diagonal/>
    </border>
    <border>
      <left/>
      <right style="medium">
        <color indexed="64"/>
      </right>
      <top/>
      <bottom/>
      <diagonal/>
    </border>
    <border>
      <left style="medium">
        <color theme="1"/>
      </left>
      <right style="medium">
        <color theme="1"/>
      </right>
      <top style="medium">
        <color theme="1"/>
      </top>
      <bottom style="medium">
        <color theme="1"/>
      </bottom>
      <diagonal/>
    </border>
    <border>
      <left style="medium">
        <color indexed="64"/>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medium">
        <color indexed="64"/>
      </right>
      <top/>
      <bottom style="thin">
        <color theme="1"/>
      </bottom>
      <diagonal/>
    </border>
    <border>
      <left style="medium">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style="thin">
        <color theme="1"/>
      </right>
      <top style="thin">
        <color theme="1"/>
      </top>
      <bottom style="medium">
        <color indexed="64"/>
      </bottom>
      <diagonal/>
    </border>
    <border>
      <left style="thin">
        <color theme="1"/>
      </left>
      <right style="thin">
        <color theme="1"/>
      </right>
      <top style="thin">
        <color theme="1"/>
      </top>
      <bottom style="medium">
        <color indexed="64"/>
      </bottom>
      <diagonal/>
    </border>
    <border>
      <left style="thin">
        <color theme="1"/>
      </left>
      <right style="medium">
        <color indexed="64"/>
      </right>
      <top style="thin">
        <color theme="1"/>
      </top>
      <bottom style="medium">
        <color indexed="64"/>
      </bottom>
      <diagonal/>
    </border>
    <border>
      <left style="medium">
        <color indexed="26"/>
      </left>
      <right/>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top/>
      <bottom style="medium">
        <color indexed="26"/>
      </bottom>
      <diagonal/>
    </border>
    <border>
      <left/>
      <right style="medium">
        <color indexed="26"/>
      </right>
      <top/>
      <bottom style="medium">
        <color indexed="26"/>
      </bottom>
      <diagonal/>
    </border>
    <border>
      <left style="medium">
        <color indexed="64"/>
      </left>
      <right style="thin">
        <color theme="1"/>
      </right>
      <top style="medium">
        <color indexed="64"/>
      </top>
      <bottom style="medium">
        <color theme="1"/>
      </bottom>
      <diagonal/>
    </border>
    <border>
      <left style="thin">
        <color theme="1"/>
      </left>
      <right style="thin">
        <color theme="1"/>
      </right>
      <top style="medium">
        <color indexed="64"/>
      </top>
      <bottom style="medium">
        <color theme="1"/>
      </bottom>
      <diagonal/>
    </border>
    <border>
      <left style="thin">
        <color theme="1"/>
      </left>
      <right style="medium">
        <color indexed="64"/>
      </right>
      <top style="medium">
        <color indexed="64"/>
      </top>
      <bottom style="medium">
        <color theme="1"/>
      </bottom>
      <diagonal/>
    </border>
    <border>
      <left style="thin">
        <color theme="1"/>
      </left>
      <right style="thin">
        <color theme="1"/>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26"/>
      </left>
      <right style="medium">
        <color indexed="26"/>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0" fontId="6" fillId="5" borderId="0" applyNumberFormat="0" applyBorder="0" applyAlignment="0" applyProtection="0"/>
    <xf numFmtId="9" fontId="16" fillId="0" borderId="0" applyFont="0" applyFill="0" applyBorder="0" applyAlignment="0" applyProtection="0"/>
    <xf numFmtId="0" fontId="17" fillId="0" borderId="0" applyNumberFormat="0" applyFill="0" applyBorder="0" applyAlignment="0" applyProtection="0"/>
  </cellStyleXfs>
  <cellXfs count="132">
    <xf numFmtId="0" fontId="0" fillId="0" borderId="0" xfId="0"/>
    <xf numFmtId="0" fontId="1"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4" fillId="0" borderId="2" xfId="0" applyFont="1" applyBorder="1"/>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6" xfId="0" applyFont="1" applyBorder="1"/>
    <xf numFmtId="0" fontId="4" fillId="0" borderId="8" xfId="0" applyFont="1" applyBorder="1"/>
    <xf numFmtId="0" fontId="4" fillId="0" borderId="9" xfId="0" applyFont="1" applyBorder="1"/>
    <xf numFmtId="164" fontId="2" fillId="0" borderId="2" xfId="0" applyNumberFormat="1" applyFont="1" applyFill="1" applyBorder="1" applyAlignment="1">
      <alignment horizontal="center"/>
    </xf>
    <xf numFmtId="0" fontId="0" fillId="0" borderId="0" xfId="0" applyNumberFormat="1"/>
    <xf numFmtId="16" fontId="4" fillId="0" borderId="2" xfId="0" applyNumberFormat="1" applyFont="1" applyBorder="1"/>
    <xf numFmtId="0" fontId="4" fillId="0" borderId="12" xfId="0" applyFont="1" applyFill="1" applyBorder="1"/>
    <xf numFmtId="0" fontId="0" fillId="0" borderId="0" xfId="0"/>
    <xf numFmtId="0" fontId="5" fillId="0" borderId="2" xfId="0" applyFont="1" applyBorder="1"/>
    <xf numFmtId="0" fontId="0" fillId="0" borderId="0" xfId="0" applyAlignment="1">
      <alignment wrapText="1"/>
    </xf>
    <xf numFmtId="0" fontId="0" fillId="6" borderId="13" xfId="0" applyFill="1" applyBorder="1" applyAlignment="1">
      <alignment wrapText="1"/>
    </xf>
    <xf numFmtId="0" fontId="8" fillId="7" borderId="14" xfId="0" applyFont="1" applyFill="1" applyBorder="1" applyAlignment="1">
      <alignment horizontal="center" vertical="center" wrapText="1"/>
    </xf>
    <xf numFmtId="0" fontId="8" fillId="7" borderId="14" xfId="0" applyFont="1" applyFill="1" applyBorder="1" applyAlignment="1">
      <alignment horizontal="center" wrapText="1"/>
    </xf>
    <xf numFmtId="0" fontId="8" fillId="7" borderId="15" xfId="0" applyFont="1" applyFill="1" applyBorder="1" applyAlignment="1">
      <alignment horizontal="center" wrapText="1"/>
    </xf>
    <xf numFmtId="0" fontId="9" fillId="8" borderId="13" xfId="0" applyFont="1" applyFill="1" applyBorder="1" applyAlignment="1">
      <alignment horizontal="center" vertical="center"/>
    </xf>
    <xf numFmtId="0" fontId="10" fillId="0" borderId="0" xfId="0" applyFont="1"/>
    <xf numFmtId="0" fontId="8" fillId="7" borderId="14" xfId="0" applyFont="1" applyFill="1" applyBorder="1" applyAlignment="1">
      <alignment wrapText="1"/>
    </xf>
    <xf numFmtId="165" fontId="0" fillId="0" borderId="16" xfId="0" applyNumberFormat="1" applyBorder="1" applyAlignment="1">
      <alignment wrapText="1"/>
    </xf>
    <xf numFmtId="0" fontId="0" fillId="0" borderId="2" xfId="0" applyBorder="1" applyAlignment="1">
      <alignment horizontal="center" wrapText="1"/>
    </xf>
    <xf numFmtId="0" fontId="7" fillId="0" borderId="17" xfId="0" applyFont="1" applyBorder="1" applyAlignment="1">
      <alignment horizontal="center" wrapText="1"/>
    </xf>
    <xf numFmtId="0" fontId="11" fillId="0" borderId="0" xfId="0" applyFont="1"/>
    <xf numFmtId="165" fontId="0" fillId="0" borderId="11" xfId="0" applyNumberFormat="1" applyBorder="1" applyAlignment="1">
      <alignment wrapText="1"/>
    </xf>
    <xf numFmtId="0" fontId="7" fillId="0" borderId="20" xfId="0" applyFont="1" applyBorder="1" applyAlignment="1">
      <alignment horizontal="center" wrapText="1"/>
    </xf>
    <xf numFmtId="165" fontId="0" fillId="0" borderId="21" xfId="0" applyNumberFormat="1" applyBorder="1" applyAlignment="1">
      <alignment wrapText="1"/>
    </xf>
    <xf numFmtId="0" fontId="0" fillId="0" borderId="8" xfId="0" applyBorder="1"/>
    <xf numFmtId="0" fontId="0" fillId="0" borderId="9" xfId="0" applyBorder="1"/>
    <xf numFmtId="0" fontId="7" fillId="0" borderId="10" xfId="0" applyFont="1" applyBorder="1"/>
    <xf numFmtId="0" fontId="11" fillId="0" borderId="25" xfId="0" applyFont="1" applyBorder="1"/>
    <xf numFmtId="0" fontId="0" fillId="9" borderId="0" xfId="0" applyFill="1"/>
    <xf numFmtId="0" fontId="0" fillId="9" borderId="29" xfId="0" applyFill="1" applyBorder="1"/>
    <xf numFmtId="0" fontId="0" fillId="9" borderId="0" xfId="0" applyFill="1" applyBorder="1"/>
    <xf numFmtId="0" fontId="0" fillId="9" borderId="30" xfId="0" applyFill="1" applyBorder="1"/>
    <xf numFmtId="0" fontId="0" fillId="0" borderId="29" xfId="0" applyBorder="1"/>
    <xf numFmtId="0" fontId="0" fillId="0" borderId="0" xfId="0" applyAlignment="1">
      <alignment horizontal="center" vertical="center"/>
    </xf>
    <xf numFmtId="20" fontId="0" fillId="0" borderId="0" xfId="0" applyNumberFormat="1"/>
    <xf numFmtId="0" fontId="1" fillId="3" borderId="41" xfId="0" applyFont="1" applyFill="1" applyBorder="1" applyAlignment="1">
      <alignment horizontal="center" vertical="center"/>
    </xf>
    <xf numFmtId="0" fontId="2" fillId="4" borderId="41" xfId="0" applyFont="1" applyFill="1" applyBorder="1" applyAlignment="1">
      <alignment horizontal="center" vertical="center"/>
    </xf>
    <xf numFmtId="0" fontId="0" fillId="0" borderId="11" xfId="0" applyBorder="1" applyAlignment="1">
      <alignment horizontal="center" wrapText="1"/>
    </xf>
    <xf numFmtId="0" fontId="4" fillId="0" borderId="0" xfId="0" applyFont="1"/>
    <xf numFmtId="0" fontId="15" fillId="2" borderId="4" xfId="0" applyFont="1" applyFill="1" applyBorder="1" applyAlignment="1">
      <alignment horizontal="center" vertical="center"/>
    </xf>
    <xf numFmtId="0" fontId="0" fillId="0" borderId="0" xfId="0" applyFont="1"/>
    <xf numFmtId="0" fontId="7" fillId="12" borderId="13" xfId="0" applyFont="1" applyFill="1" applyBorder="1" applyAlignment="1">
      <alignment horizontal="center" wrapText="1"/>
    </xf>
    <xf numFmtId="0" fontId="0" fillId="0" borderId="2" xfId="0" applyBorder="1"/>
    <xf numFmtId="0" fontId="4" fillId="0" borderId="2" xfId="0" applyFont="1" applyFill="1" applyBorder="1"/>
    <xf numFmtId="0" fontId="3" fillId="2" borderId="4" xfId="0" applyFont="1" applyFill="1" applyBorder="1" applyAlignment="1">
      <alignment horizontal="center" vertical="center" wrapText="1"/>
    </xf>
    <xf numFmtId="9" fontId="0" fillId="0" borderId="2" xfId="2" applyFont="1" applyBorder="1"/>
    <xf numFmtId="0" fontId="13" fillId="7" borderId="3" xfId="0" applyFont="1" applyFill="1" applyBorder="1" applyAlignment="1">
      <alignment horizontal="center"/>
    </xf>
    <xf numFmtId="0" fontId="13" fillId="7" borderId="4" xfId="0" applyFont="1" applyFill="1" applyBorder="1" applyAlignment="1">
      <alignment horizontal="center"/>
    </xf>
    <xf numFmtId="0" fontId="13" fillId="7" borderId="5" xfId="0" applyFont="1" applyFill="1" applyBorder="1" applyAlignment="1">
      <alignment horizontal="center"/>
    </xf>
    <xf numFmtId="0" fontId="0" fillId="0" borderId="6" xfId="0" applyBorder="1"/>
    <xf numFmtId="9" fontId="0" fillId="0" borderId="7" xfId="2" applyFont="1" applyBorder="1"/>
    <xf numFmtId="9" fontId="0" fillId="0" borderId="9" xfId="2" applyFont="1" applyBorder="1"/>
    <xf numFmtId="9" fontId="0" fillId="0" borderId="10" xfId="2" applyFont="1" applyBorder="1"/>
    <xf numFmtId="0" fontId="4" fillId="0" borderId="42" xfId="0" applyFont="1" applyBorder="1"/>
    <xf numFmtId="0" fontId="0" fillId="0" borderId="43" xfId="0" applyBorder="1"/>
    <xf numFmtId="0" fontId="0" fillId="0" borderId="44" xfId="0" applyBorder="1"/>
    <xf numFmtId="9" fontId="0" fillId="0" borderId="44" xfId="2" applyFont="1" applyBorder="1"/>
    <xf numFmtId="9" fontId="0" fillId="0" borderId="17" xfId="2" applyFont="1" applyBorder="1"/>
    <xf numFmtId="0" fontId="13" fillId="7" borderId="45" xfId="0" applyFont="1" applyFill="1" applyBorder="1" applyAlignment="1">
      <alignment horizontal="center"/>
    </xf>
    <xf numFmtId="0" fontId="13" fillId="7" borderId="14" xfId="0" applyFont="1" applyFill="1" applyBorder="1" applyAlignment="1">
      <alignment horizontal="center"/>
    </xf>
    <xf numFmtId="0" fontId="13" fillId="7" borderId="15" xfId="0" applyFont="1" applyFill="1" applyBorder="1" applyAlignment="1">
      <alignment horizontal="center"/>
    </xf>
    <xf numFmtId="0" fontId="14" fillId="13" borderId="32" xfId="0" applyFont="1" applyFill="1" applyBorder="1" applyAlignment="1">
      <alignment horizontal="center"/>
    </xf>
    <xf numFmtId="0" fontId="14" fillId="13" borderId="33" xfId="0" applyFont="1" applyFill="1" applyBorder="1" applyAlignment="1">
      <alignment horizontal="center"/>
    </xf>
    <xf numFmtId="15" fontId="14" fillId="13" borderId="33" xfId="0" applyNumberFormat="1" applyFont="1" applyFill="1" applyBorder="1" applyAlignment="1">
      <alignment horizontal="center"/>
    </xf>
    <xf numFmtId="0" fontId="14" fillId="13" borderId="34" xfId="0" applyFont="1" applyFill="1" applyBorder="1" applyAlignment="1">
      <alignment horizontal="center"/>
    </xf>
    <xf numFmtId="0" fontId="14" fillId="13" borderId="35" xfId="0" applyFont="1" applyFill="1" applyBorder="1" applyAlignment="1">
      <alignment horizontal="center"/>
    </xf>
    <xf numFmtId="0" fontId="14" fillId="13" borderId="36" xfId="0" applyFont="1" applyFill="1" applyBorder="1" applyAlignment="1">
      <alignment horizontal="center"/>
    </xf>
    <xf numFmtId="0" fontId="14" fillId="13" borderId="37" xfId="0" applyFont="1" applyFill="1" applyBorder="1" applyAlignment="1">
      <alignment horizontal="center"/>
    </xf>
    <xf numFmtId="0" fontId="14" fillId="13" borderId="38" xfId="0" applyFont="1" applyFill="1" applyBorder="1" applyAlignment="1">
      <alignment horizontal="center"/>
    </xf>
    <xf numFmtId="0" fontId="14" fillId="13" borderId="39" xfId="0" applyFont="1" applyFill="1" applyBorder="1" applyAlignment="1">
      <alignment horizontal="center"/>
    </xf>
    <xf numFmtId="0" fontId="14" fillId="13" borderId="40" xfId="0" applyFont="1" applyFill="1" applyBorder="1" applyAlignment="1">
      <alignment horizontal="center"/>
    </xf>
    <xf numFmtId="0" fontId="13" fillId="11" borderId="48" xfId="1" applyFont="1" applyFill="1" applyBorder="1" applyAlignment="1">
      <alignment horizontal="center"/>
    </xf>
    <xf numFmtId="0" fontId="13" fillId="11" borderId="49" xfId="1" applyFont="1" applyFill="1" applyBorder="1" applyAlignment="1">
      <alignment horizontal="center"/>
    </xf>
    <xf numFmtId="0" fontId="13" fillId="11" borderId="50" xfId="1" applyFont="1" applyFill="1" applyBorder="1" applyAlignment="1">
      <alignment horizontal="center"/>
    </xf>
    <xf numFmtId="15" fontId="14" fillId="13" borderId="51" xfId="0" applyNumberFormat="1" applyFont="1" applyFill="1" applyBorder="1" applyAlignment="1">
      <alignment horizontal="center"/>
    </xf>
    <xf numFmtId="15" fontId="9" fillId="10" borderId="31" xfId="0" applyNumberFormat="1" applyFont="1" applyFill="1" applyBorder="1" applyAlignment="1">
      <alignment horizontal="center"/>
    </xf>
    <xf numFmtId="15" fontId="7" fillId="10" borderId="31" xfId="0" applyNumberFormat="1" applyFont="1" applyFill="1" applyBorder="1" applyAlignment="1">
      <alignment horizontal="center" vertical="center"/>
    </xf>
    <xf numFmtId="0" fontId="0" fillId="0" borderId="53" xfId="0" applyBorder="1"/>
    <xf numFmtId="0" fontId="2" fillId="4" borderId="55" xfId="0" applyFont="1" applyFill="1" applyBorder="1" applyAlignment="1">
      <alignment horizontal="center" vertical="center"/>
    </xf>
    <xf numFmtId="0" fontId="11" fillId="0" borderId="18" xfId="0" applyFont="1" applyBorder="1" applyAlignment="1">
      <alignment wrapText="1"/>
    </xf>
    <xf numFmtId="0" fontId="11" fillId="0" borderId="19" xfId="0" applyFont="1" applyBorder="1" applyAlignment="1">
      <alignment wrapText="1"/>
    </xf>
    <xf numFmtId="0" fontId="11" fillId="0" borderId="19" xfId="0" applyFont="1" applyBorder="1" applyAlignment="1">
      <alignment vertical="center" wrapText="1"/>
    </xf>
    <xf numFmtId="0" fontId="19" fillId="0" borderId="53" xfId="0" applyFont="1" applyBorder="1" applyAlignment="1">
      <alignment wrapText="1"/>
    </xf>
    <xf numFmtId="0" fontId="20" fillId="6" borderId="52" xfId="0" applyFont="1" applyFill="1" applyBorder="1"/>
    <xf numFmtId="0" fontId="19" fillId="0" borderId="53" xfId="0" applyFont="1" applyBorder="1"/>
    <xf numFmtId="0" fontId="19" fillId="0" borderId="54" xfId="0" applyFont="1" applyBorder="1"/>
    <xf numFmtId="21" fontId="0" fillId="0" borderId="0" xfId="0" applyNumberFormat="1"/>
    <xf numFmtId="0" fontId="7" fillId="0" borderId="0" xfId="0" applyFont="1"/>
    <xf numFmtId="0" fontId="9" fillId="0" borderId="0" xfId="0" applyFont="1"/>
    <xf numFmtId="0" fontId="0" fillId="0" borderId="7" xfId="0" applyBorder="1" applyAlignment="1">
      <alignment wrapText="1"/>
    </xf>
    <xf numFmtId="0" fontId="0" fillId="0" borderId="10" xfId="0" applyBorder="1" applyAlignment="1">
      <alignment wrapText="1"/>
    </xf>
    <xf numFmtId="0" fontId="13" fillId="7" borderId="4" xfId="0" applyFont="1" applyFill="1" applyBorder="1" applyAlignment="1">
      <alignment horizontal="center" wrapText="1"/>
    </xf>
    <xf numFmtId="0" fontId="13" fillId="7" borderId="5" xfId="0" applyFont="1" applyFill="1" applyBorder="1" applyAlignment="1">
      <alignment horizontal="center" wrapText="1"/>
    </xf>
    <xf numFmtId="166" fontId="0" fillId="0" borderId="2" xfId="0" applyNumberFormat="1" applyBorder="1"/>
    <xf numFmtId="166" fontId="0" fillId="0" borderId="7" xfId="0" applyNumberFormat="1" applyBorder="1"/>
    <xf numFmtId="166" fontId="0" fillId="0" borderId="9" xfId="0" applyNumberFormat="1" applyBorder="1"/>
    <xf numFmtId="166" fontId="0" fillId="0" borderId="10" xfId="0" applyNumberFormat="1" applyBorder="1"/>
    <xf numFmtId="0" fontId="0" fillId="0" borderId="10" xfId="0" applyBorder="1"/>
    <xf numFmtId="0" fontId="19" fillId="0" borderId="53" xfId="0" applyFont="1" applyBorder="1" applyAlignment="1">
      <alignment horizontal="center" wrapText="1"/>
    </xf>
    <xf numFmtId="0" fontId="7" fillId="0" borderId="0" xfId="0" applyFont="1" applyAlignment="1">
      <alignment horizontal="center" wrapText="1"/>
    </xf>
    <xf numFmtId="0" fontId="7" fillId="0" borderId="22" xfId="0" applyFont="1" applyBorder="1" applyAlignment="1">
      <alignment wrapText="1"/>
    </xf>
    <xf numFmtId="0" fontId="7" fillId="0" borderId="23" xfId="0" applyFont="1" applyBorder="1" applyAlignment="1"/>
    <xf numFmtId="0" fontId="7" fillId="0" borderId="24" xfId="0" applyFont="1" applyBorder="1" applyAlignment="1"/>
    <xf numFmtId="0" fontId="18" fillId="0" borderId="0" xfId="3" applyFont="1" applyAlignment="1">
      <alignment horizontal="center"/>
    </xf>
    <xf numFmtId="0" fontId="13" fillId="15" borderId="56" xfId="0" applyFont="1" applyFill="1" applyBorder="1" applyAlignment="1">
      <alignment horizontal="center" wrapText="1"/>
    </xf>
    <xf numFmtId="0" fontId="13" fillId="15" borderId="57" xfId="0" applyFont="1" applyFill="1" applyBorder="1" applyAlignment="1">
      <alignment horizontal="center" wrapText="1"/>
    </xf>
    <xf numFmtId="0" fontId="13" fillId="15" borderId="58" xfId="0" applyFont="1" applyFill="1" applyBorder="1" applyAlignment="1">
      <alignment horizontal="center" wrapText="1"/>
    </xf>
    <xf numFmtId="0" fontId="13" fillId="15" borderId="59" xfId="0" applyFont="1" applyFill="1" applyBorder="1" applyAlignment="1">
      <alignment horizontal="center" wrapText="1"/>
    </xf>
    <xf numFmtId="0" fontId="13" fillId="15" borderId="60" xfId="0" applyFont="1" applyFill="1" applyBorder="1" applyAlignment="1">
      <alignment horizontal="center" wrapText="1"/>
    </xf>
    <xf numFmtId="0" fontId="13" fillId="15" borderId="61" xfId="0" applyFont="1" applyFill="1" applyBorder="1" applyAlignment="1">
      <alignment horizontal="center" wrapText="1"/>
    </xf>
    <xf numFmtId="0" fontId="7" fillId="0" borderId="0" xfId="0" applyFont="1" applyAlignment="1">
      <alignment horizontal="center" vertical="center"/>
    </xf>
    <xf numFmtId="21" fontId="22" fillId="0" borderId="0" xfId="3" applyNumberFormat="1" applyFont="1" applyFill="1" applyBorder="1" applyAlignment="1">
      <alignment horizontal="center" vertical="center"/>
    </xf>
    <xf numFmtId="21" fontId="22" fillId="0" borderId="60" xfId="3" applyNumberFormat="1" applyFont="1" applyFill="1" applyBorder="1" applyAlignment="1">
      <alignment horizontal="center" vertical="center"/>
    </xf>
    <xf numFmtId="21" fontId="20" fillId="16" borderId="60" xfId="0" applyNumberFormat="1" applyFont="1" applyFill="1" applyBorder="1" applyAlignment="1">
      <alignment horizontal="center" vertical="center"/>
    </xf>
    <xf numFmtId="21" fontId="20" fillId="12" borderId="60" xfId="0" applyNumberFormat="1" applyFont="1" applyFill="1" applyBorder="1" applyAlignment="1">
      <alignment horizontal="center" vertical="center"/>
    </xf>
    <xf numFmtId="0" fontId="21" fillId="0" borderId="0" xfId="3" applyFont="1" applyBorder="1" applyAlignment="1">
      <alignment horizontal="center" vertical="center"/>
    </xf>
    <xf numFmtId="0" fontId="21" fillId="0" borderId="60" xfId="3" applyFont="1" applyBorder="1" applyAlignment="1">
      <alignment horizontal="center" vertical="center"/>
    </xf>
    <xf numFmtId="21" fontId="20" fillId="16" borderId="0" xfId="0" applyNumberFormat="1" applyFont="1" applyFill="1" applyAlignment="1">
      <alignment horizontal="center" vertical="center"/>
    </xf>
    <xf numFmtId="0" fontId="20" fillId="0" borderId="0" xfId="0" applyFont="1" applyAlignment="1">
      <alignment horizontal="center" vertical="center"/>
    </xf>
    <xf numFmtId="0" fontId="20" fillId="0" borderId="60" xfId="0" applyFont="1" applyBorder="1" applyAlignment="1">
      <alignment horizontal="center" vertical="center"/>
    </xf>
    <xf numFmtId="0" fontId="12" fillId="14" borderId="26" xfId="0" applyFont="1" applyFill="1" applyBorder="1" applyAlignment="1">
      <alignment horizontal="center" vertical="center" wrapText="1"/>
    </xf>
    <xf numFmtId="0" fontId="0" fillId="14" borderId="27" xfId="0" applyFill="1" applyBorder="1" applyAlignment="1">
      <alignment horizontal="center" vertical="center" wrapText="1"/>
    </xf>
    <xf numFmtId="0" fontId="0" fillId="14" borderId="28" xfId="0" applyFill="1" applyBorder="1" applyAlignment="1">
      <alignment horizontal="center" vertical="center" wrapText="1"/>
    </xf>
    <xf numFmtId="0" fontId="1" fillId="3" borderId="46" xfId="0" applyFont="1" applyFill="1" applyBorder="1" applyAlignment="1">
      <alignment horizontal="center" vertical="center"/>
    </xf>
    <xf numFmtId="0" fontId="1" fillId="3" borderId="47" xfId="0" applyFont="1" applyFill="1" applyBorder="1" applyAlignment="1">
      <alignment horizontal="center" vertical="center"/>
    </xf>
  </cellXfs>
  <cellStyles count="4">
    <cellStyle name="Good" xfId="1" builtinId="26"/>
    <cellStyle name="Hyperlink" xfId="3" builtinId="8"/>
    <cellStyle name="Normal" xfId="0" builtinId="0"/>
    <cellStyle name="Percent" xfId="2" builtinId="5"/>
  </cellStyles>
  <dxfs count="528">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s>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Area</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8.4830563711040932E-2"/>
          <c:y val="0.11718799368088467"/>
          <c:w val="0.87661520441894358"/>
          <c:h val="0.52141035688074533"/>
        </c:manualLayout>
      </c:layout>
      <c:barChart>
        <c:barDir val="col"/>
        <c:grouping val="clustered"/>
        <c:varyColors val="0"/>
        <c:ser>
          <c:idx val="0"/>
          <c:order val="0"/>
          <c:tx>
            <c:strRef>
              <c:f>Quant_Stats!$D$1</c:f>
              <c:strCache>
                <c:ptCount val="1"/>
                <c:pt idx="0">
                  <c:v>Ability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Quant_Stats!$A$2:$A$18</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Quant_Stats!$D$2:$D$18</c:f>
              <c:numCache>
                <c:formatCode>0%</c:formatCode>
                <c:ptCount val="17"/>
                <c:pt idx="0">
                  <c:v>0.25</c:v>
                </c:pt>
                <c:pt idx="1">
                  <c:v>1</c:v>
                </c:pt>
                <c:pt idx="2">
                  <c:v>0</c:v>
                </c:pt>
                <c:pt idx="3">
                  <c:v>1</c:v>
                </c:pt>
                <c:pt idx="4">
                  <c:v>1</c:v>
                </c:pt>
                <c:pt idx="5">
                  <c:v>0</c:v>
                </c:pt>
                <c:pt idx="6">
                  <c:v>1</c:v>
                </c:pt>
                <c:pt idx="7">
                  <c:v>0.6</c:v>
                </c:pt>
                <c:pt idx="8">
                  <c:v>0</c:v>
                </c:pt>
                <c:pt idx="9">
                  <c:v>1</c:v>
                </c:pt>
                <c:pt idx="10">
                  <c:v>1</c:v>
                </c:pt>
                <c:pt idx="11">
                  <c:v>1</c:v>
                </c:pt>
                <c:pt idx="12">
                  <c:v>1</c:v>
                </c:pt>
                <c:pt idx="13">
                  <c:v>0</c:v>
                </c:pt>
                <c:pt idx="14">
                  <c:v>1</c:v>
                </c:pt>
                <c:pt idx="15">
                  <c:v>0</c:v>
                </c:pt>
                <c:pt idx="16">
                  <c:v>1</c:v>
                </c:pt>
              </c:numCache>
            </c:numRef>
          </c:val>
          <c:extLst>
            <c:ext xmlns:c16="http://schemas.microsoft.com/office/drawing/2014/chart" uri="{C3380CC4-5D6E-409C-BE32-E72D297353CC}">
              <c16:uniqueId val="{00000000-2165-4C54-9EA9-24FFB14A5CCF}"/>
            </c:ext>
          </c:extLst>
        </c:ser>
        <c:ser>
          <c:idx val="1"/>
          <c:order val="1"/>
          <c:tx>
            <c:strRef>
              <c:f>Quant_Stats!$E$1</c:f>
              <c:strCache>
                <c:ptCount val="1"/>
                <c:pt idx="0">
                  <c:v>Accuracy %</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Quant_Stats!$A$2:$A$18</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Quant_Stats!$E$2:$E$18</c:f>
              <c:numCache>
                <c:formatCode>0%</c:formatCode>
                <c:ptCount val="17"/>
                <c:pt idx="0">
                  <c:v>0.5</c:v>
                </c:pt>
                <c:pt idx="1">
                  <c:v>1</c:v>
                </c:pt>
                <c:pt idx="2">
                  <c:v>0</c:v>
                </c:pt>
                <c:pt idx="3">
                  <c:v>1</c:v>
                </c:pt>
                <c:pt idx="4">
                  <c:v>1</c:v>
                </c:pt>
                <c:pt idx="5">
                  <c:v>0</c:v>
                </c:pt>
                <c:pt idx="6">
                  <c:v>1</c:v>
                </c:pt>
                <c:pt idx="7">
                  <c:v>0.5</c:v>
                </c:pt>
                <c:pt idx="8">
                  <c:v>0</c:v>
                </c:pt>
                <c:pt idx="9">
                  <c:v>1</c:v>
                </c:pt>
                <c:pt idx="10">
                  <c:v>1</c:v>
                </c:pt>
                <c:pt idx="11">
                  <c:v>1</c:v>
                </c:pt>
                <c:pt idx="12">
                  <c:v>1</c:v>
                </c:pt>
                <c:pt idx="13">
                  <c:v>0</c:v>
                </c:pt>
                <c:pt idx="14">
                  <c:v>1</c:v>
                </c:pt>
                <c:pt idx="15">
                  <c:v>0</c:v>
                </c:pt>
                <c:pt idx="16">
                  <c:v>1</c:v>
                </c:pt>
              </c:numCache>
            </c:numRef>
          </c:val>
          <c:extLst>
            <c:ext xmlns:c16="http://schemas.microsoft.com/office/drawing/2014/chart" uri="{C3380CC4-5D6E-409C-BE32-E72D297353CC}">
              <c16:uniqueId val="{00000001-2165-4C54-9EA9-24FFB14A5CCF}"/>
            </c:ext>
          </c:extLst>
        </c:ser>
        <c:dLbls>
          <c:dLblPos val="inEnd"/>
          <c:showLegendKey val="0"/>
          <c:showVal val="1"/>
          <c:showCatName val="0"/>
          <c:showSerName val="0"/>
          <c:showPercent val="0"/>
          <c:showBubbleSize val="0"/>
        </c:dLbls>
        <c:gapWidth val="100"/>
        <c:overlap val="-24"/>
        <c:axId val="128237048"/>
        <c:axId val="80306648"/>
      </c:barChart>
      <c:catAx>
        <c:axId val="128237048"/>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80306648"/>
        <c:crosses val="autoZero"/>
        <c:auto val="1"/>
        <c:lblAlgn val="ctr"/>
        <c:lblOffset val="100"/>
        <c:noMultiLvlLbl val="0"/>
      </c:catAx>
      <c:valAx>
        <c:axId val="80306648"/>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282370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Type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Quant_Stats!$K$1</c:f>
              <c:strCache>
                <c:ptCount val="1"/>
                <c:pt idx="0">
                  <c:v>Ability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Quant_Stats!$H$2:$H$3</c:f>
              <c:strCache>
                <c:ptCount val="2"/>
                <c:pt idx="0">
                  <c:v>PS</c:v>
                </c:pt>
                <c:pt idx="1">
                  <c:v>DS</c:v>
                </c:pt>
              </c:strCache>
            </c:strRef>
          </c:cat>
          <c:val>
            <c:numRef>
              <c:f>Quant_Stats!$K$2:$K$3</c:f>
              <c:numCache>
                <c:formatCode>0%</c:formatCode>
                <c:ptCount val="2"/>
                <c:pt idx="0">
                  <c:v>0.82352941176470584</c:v>
                </c:pt>
                <c:pt idx="1">
                  <c:v>0.47368421052631576</c:v>
                </c:pt>
              </c:numCache>
            </c:numRef>
          </c:val>
          <c:extLst>
            <c:ext xmlns:c16="http://schemas.microsoft.com/office/drawing/2014/chart" uri="{C3380CC4-5D6E-409C-BE32-E72D297353CC}">
              <c16:uniqueId val="{00000000-CC63-452F-B264-841C21533006}"/>
            </c:ext>
          </c:extLst>
        </c:ser>
        <c:ser>
          <c:idx val="1"/>
          <c:order val="1"/>
          <c:tx>
            <c:strRef>
              <c:f>Quant_Stats!$L$1</c:f>
              <c:strCache>
                <c:ptCount val="1"/>
                <c:pt idx="0">
                  <c:v>Accuracy %</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Quant_Stats!$H$2:$H$3</c:f>
              <c:strCache>
                <c:ptCount val="2"/>
                <c:pt idx="0">
                  <c:v>PS</c:v>
                </c:pt>
                <c:pt idx="1">
                  <c:v>DS</c:v>
                </c:pt>
              </c:strCache>
            </c:strRef>
          </c:cat>
          <c:val>
            <c:numRef>
              <c:f>Quant_Stats!$L$2:$L$3</c:f>
              <c:numCache>
                <c:formatCode>0%</c:formatCode>
                <c:ptCount val="2"/>
                <c:pt idx="0">
                  <c:v>0.77777777777777779</c:v>
                </c:pt>
                <c:pt idx="1">
                  <c:v>0.55555555555555558</c:v>
                </c:pt>
              </c:numCache>
            </c:numRef>
          </c:val>
          <c:extLst>
            <c:ext xmlns:c16="http://schemas.microsoft.com/office/drawing/2014/chart" uri="{C3380CC4-5D6E-409C-BE32-E72D297353CC}">
              <c16:uniqueId val="{00000001-CC63-452F-B264-841C21533006}"/>
            </c:ext>
          </c:extLst>
        </c:ser>
        <c:dLbls>
          <c:dLblPos val="inEnd"/>
          <c:showLegendKey val="0"/>
          <c:showVal val="1"/>
          <c:showCatName val="0"/>
          <c:showSerName val="0"/>
          <c:showPercent val="0"/>
          <c:showBubbleSize val="0"/>
        </c:dLbls>
        <c:gapWidth val="100"/>
        <c:overlap val="-24"/>
        <c:axId val="180822480"/>
        <c:axId val="312529904"/>
      </c:barChart>
      <c:catAx>
        <c:axId val="180822480"/>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12529904"/>
        <c:crosses val="autoZero"/>
        <c:auto val="1"/>
        <c:lblAlgn val="ctr"/>
        <c:lblOffset val="100"/>
        <c:noMultiLvlLbl val="0"/>
      </c:catAx>
      <c:valAx>
        <c:axId val="312529904"/>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8224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Time by Type</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Quant_Stats!$F$44</c:f>
              <c:strCache>
                <c:ptCount val="1"/>
                <c:pt idx="0">
                  <c:v>PS</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Quant_Stats!$G$43:$I$43</c:f>
              <c:strCache>
                <c:ptCount val="3"/>
                <c:pt idx="0">
                  <c:v>Total Time(mins)</c:v>
                </c:pt>
                <c:pt idx="1">
                  <c:v>Avg Time/Correct Answer(mins)</c:v>
                </c:pt>
                <c:pt idx="2">
                  <c:v>Avg time/Incorrect Answer(mins)</c:v>
                </c:pt>
              </c:strCache>
            </c:strRef>
          </c:cat>
          <c:val>
            <c:numRef>
              <c:f>Quant_Stats!$G$44:$I$44</c:f>
              <c:numCache>
                <c:formatCode>0.0</c:formatCode>
                <c:ptCount val="3"/>
                <c:pt idx="0">
                  <c:v>11.25</c:v>
                </c:pt>
                <c:pt idx="1">
                  <c:v>8.75</c:v>
                </c:pt>
                <c:pt idx="2">
                  <c:v>2.5</c:v>
                </c:pt>
              </c:numCache>
            </c:numRef>
          </c:val>
          <c:extLst>
            <c:ext xmlns:c16="http://schemas.microsoft.com/office/drawing/2014/chart" uri="{C3380CC4-5D6E-409C-BE32-E72D297353CC}">
              <c16:uniqueId val="{00000000-70E6-4AE4-BB3E-4FAA4CB4DE57}"/>
            </c:ext>
          </c:extLst>
        </c:ser>
        <c:ser>
          <c:idx val="1"/>
          <c:order val="1"/>
          <c:tx>
            <c:strRef>
              <c:f>Quant_Stats!$F$45</c:f>
              <c:strCache>
                <c:ptCount val="1"/>
                <c:pt idx="0">
                  <c:v>DS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Quant_Stats!$G$43:$I$43</c:f>
              <c:strCache>
                <c:ptCount val="3"/>
                <c:pt idx="0">
                  <c:v>Total Time(mins)</c:v>
                </c:pt>
                <c:pt idx="1">
                  <c:v>Avg Time/Correct Answer(mins)</c:v>
                </c:pt>
                <c:pt idx="2">
                  <c:v>Avg time/Incorrect Answer(mins)</c:v>
                </c:pt>
              </c:strCache>
            </c:strRef>
          </c:cat>
          <c:val>
            <c:numRef>
              <c:f>Quant_Stats!$G$45:$I$45</c:f>
              <c:numCache>
                <c:formatCode>General</c:formatCode>
                <c:ptCount val="3"/>
                <c:pt idx="0">
                  <c:v>11.25</c:v>
                </c:pt>
                <c:pt idx="1">
                  <c:v>6.25</c:v>
                </c:pt>
                <c:pt idx="2">
                  <c:v>5</c:v>
                </c:pt>
              </c:numCache>
            </c:numRef>
          </c:val>
          <c:extLst>
            <c:ext xmlns:c16="http://schemas.microsoft.com/office/drawing/2014/chart" uri="{C3380CC4-5D6E-409C-BE32-E72D297353CC}">
              <c16:uniqueId val="{00000001-70E6-4AE4-BB3E-4FAA4CB4DE57}"/>
            </c:ext>
          </c:extLst>
        </c:ser>
        <c:dLbls>
          <c:showLegendKey val="0"/>
          <c:showVal val="0"/>
          <c:showCatName val="0"/>
          <c:showSerName val="0"/>
          <c:showPercent val="0"/>
          <c:showBubbleSize val="0"/>
        </c:dLbls>
        <c:gapWidth val="100"/>
        <c:overlap val="-24"/>
        <c:axId val="360183576"/>
        <c:axId val="360667024"/>
      </c:barChart>
      <c:catAx>
        <c:axId val="360183576"/>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60667024"/>
        <c:crosses val="autoZero"/>
        <c:auto val="1"/>
        <c:lblAlgn val="ctr"/>
        <c:lblOffset val="100"/>
        <c:noMultiLvlLbl val="0"/>
      </c:catAx>
      <c:valAx>
        <c:axId val="360667024"/>
        <c:scaling>
          <c:orientation val="minMax"/>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601835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Total Time by Area</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Quant_Stats!$B$43</c:f>
              <c:strCache>
                <c:ptCount val="1"/>
                <c:pt idx="0">
                  <c:v>Total Time(mins)</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Quant_Stats!$A$44:$A$60</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Quant_Stats!$B$44:$B$60</c:f>
              <c:numCache>
                <c:formatCode>0.0</c:formatCode>
                <c:ptCount val="17"/>
                <c:pt idx="0">
                  <c:v>2.5</c:v>
                </c:pt>
                <c:pt idx="1">
                  <c:v>1.25</c:v>
                </c:pt>
                <c:pt idx="2">
                  <c:v>1.25</c:v>
                </c:pt>
                <c:pt idx="3">
                  <c:v>1.25</c:v>
                </c:pt>
                <c:pt idx="4">
                  <c:v>1.25</c:v>
                </c:pt>
                <c:pt idx="5">
                  <c:v>1.25</c:v>
                </c:pt>
                <c:pt idx="6">
                  <c:v>1.25</c:v>
                </c:pt>
                <c:pt idx="7">
                  <c:v>0</c:v>
                </c:pt>
                <c:pt idx="8">
                  <c:v>1.25</c:v>
                </c:pt>
                <c:pt idx="9">
                  <c:v>1.25</c:v>
                </c:pt>
                <c:pt idx="10">
                  <c:v>1.25</c:v>
                </c:pt>
                <c:pt idx="11">
                  <c:v>1.25</c:v>
                </c:pt>
                <c:pt idx="12">
                  <c:v>1.25</c:v>
                </c:pt>
                <c:pt idx="13">
                  <c:v>1.25</c:v>
                </c:pt>
                <c:pt idx="14">
                  <c:v>1.25</c:v>
                </c:pt>
                <c:pt idx="15">
                  <c:v>1.25</c:v>
                </c:pt>
                <c:pt idx="16">
                  <c:v>1.25</c:v>
                </c:pt>
              </c:numCache>
            </c:numRef>
          </c:val>
          <c:extLst>
            <c:ext xmlns:c16="http://schemas.microsoft.com/office/drawing/2014/chart" uri="{C3380CC4-5D6E-409C-BE32-E72D297353CC}">
              <c16:uniqueId val="{00000000-4382-4EB4-BB32-4E545B857142}"/>
            </c:ext>
          </c:extLst>
        </c:ser>
        <c:ser>
          <c:idx val="1"/>
          <c:order val="1"/>
          <c:tx>
            <c:strRef>
              <c:f>Quant_Stats!$C$43</c:f>
              <c:strCache>
                <c:ptCount val="1"/>
                <c:pt idx="0">
                  <c:v>Avg Time/Correct Answer(mins)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Quant_Stats!$A$44:$A$60</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Quant_Stats!$C$44:$C$60</c:f>
              <c:numCache>
                <c:formatCode>0.0</c:formatCode>
                <c:ptCount val="17"/>
                <c:pt idx="0">
                  <c:v>1.25</c:v>
                </c:pt>
                <c:pt idx="1">
                  <c:v>1.25</c:v>
                </c:pt>
                <c:pt idx="2">
                  <c:v>0</c:v>
                </c:pt>
                <c:pt idx="3">
                  <c:v>1.25</c:v>
                </c:pt>
                <c:pt idx="4">
                  <c:v>1.25</c:v>
                </c:pt>
                <c:pt idx="5">
                  <c:v>0</c:v>
                </c:pt>
                <c:pt idx="6">
                  <c:v>1.25</c:v>
                </c:pt>
                <c:pt idx="7">
                  <c:v>1.25</c:v>
                </c:pt>
                <c:pt idx="8">
                  <c:v>0</c:v>
                </c:pt>
                <c:pt idx="9">
                  <c:v>1.25</c:v>
                </c:pt>
                <c:pt idx="10">
                  <c:v>1.25</c:v>
                </c:pt>
                <c:pt idx="11">
                  <c:v>1.25</c:v>
                </c:pt>
                <c:pt idx="12">
                  <c:v>1.25</c:v>
                </c:pt>
                <c:pt idx="13">
                  <c:v>0</c:v>
                </c:pt>
                <c:pt idx="14">
                  <c:v>1.25</c:v>
                </c:pt>
                <c:pt idx="15">
                  <c:v>0</c:v>
                </c:pt>
                <c:pt idx="16">
                  <c:v>1.25</c:v>
                </c:pt>
              </c:numCache>
            </c:numRef>
          </c:val>
          <c:extLst>
            <c:ext xmlns:c16="http://schemas.microsoft.com/office/drawing/2014/chart" uri="{C3380CC4-5D6E-409C-BE32-E72D297353CC}">
              <c16:uniqueId val="{00000001-4382-4EB4-BB32-4E545B857142}"/>
            </c:ext>
          </c:extLst>
        </c:ser>
        <c:ser>
          <c:idx val="2"/>
          <c:order val="2"/>
          <c:tx>
            <c:strRef>
              <c:f>Quant_Stats!$D$43</c:f>
              <c:strCache>
                <c:ptCount val="1"/>
                <c:pt idx="0">
                  <c:v>Avg time/Incorrect Answer(mins)</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Quant_Stats!$A$44:$A$60</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Quant_Stats!$D$44:$D$60</c:f>
              <c:numCache>
                <c:formatCode>0.0</c:formatCode>
                <c:ptCount val="17"/>
                <c:pt idx="0">
                  <c:v>1.25</c:v>
                </c:pt>
                <c:pt idx="1">
                  <c:v>0</c:v>
                </c:pt>
                <c:pt idx="2">
                  <c:v>1.25</c:v>
                </c:pt>
                <c:pt idx="3">
                  <c:v>0</c:v>
                </c:pt>
                <c:pt idx="4">
                  <c:v>0</c:v>
                </c:pt>
                <c:pt idx="5">
                  <c:v>1.25</c:v>
                </c:pt>
                <c:pt idx="6">
                  <c:v>0</c:v>
                </c:pt>
                <c:pt idx="7">
                  <c:v>1.25</c:v>
                </c:pt>
                <c:pt idx="8">
                  <c:v>1.25</c:v>
                </c:pt>
                <c:pt idx="9">
                  <c:v>0</c:v>
                </c:pt>
                <c:pt idx="10">
                  <c:v>0</c:v>
                </c:pt>
                <c:pt idx="11">
                  <c:v>0</c:v>
                </c:pt>
                <c:pt idx="12">
                  <c:v>0</c:v>
                </c:pt>
                <c:pt idx="13">
                  <c:v>1.25</c:v>
                </c:pt>
                <c:pt idx="14">
                  <c:v>0</c:v>
                </c:pt>
                <c:pt idx="15">
                  <c:v>1.25</c:v>
                </c:pt>
                <c:pt idx="16">
                  <c:v>0</c:v>
                </c:pt>
              </c:numCache>
            </c:numRef>
          </c:val>
          <c:extLst>
            <c:ext xmlns:c16="http://schemas.microsoft.com/office/drawing/2014/chart" uri="{C3380CC4-5D6E-409C-BE32-E72D297353CC}">
              <c16:uniqueId val="{00000002-4382-4EB4-BB32-4E545B857142}"/>
            </c:ext>
          </c:extLst>
        </c:ser>
        <c:dLbls>
          <c:showLegendKey val="0"/>
          <c:showVal val="0"/>
          <c:showCatName val="0"/>
          <c:showSerName val="0"/>
          <c:showPercent val="0"/>
          <c:showBubbleSize val="0"/>
        </c:dLbls>
        <c:gapWidth val="100"/>
        <c:overlap val="-24"/>
        <c:axId val="768189696"/>
        <c:axId val="768195272"/>
      </c:barChart>
      <c:catAx>
        <c:axId val="768189696"/>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68195272"/>
        <c:crosses val="autoZero"/>
        <c:auto val="1"/>
        <c:lblAlgn val="ctr"/>
        <c:lblOffset val="100"/>
        <c:noMultiLvlLbl val="0"/>
      </c:catAx>
      <c:valAx>
        <c:axId val="768195272"/>
        <c:scaling>
          <c:orientation val="minMax"/>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681896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Type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Stats'!$K$1</c:f>
              <c:strCache>
                <c:ptCount val="1"/>
                <c:pt idx="0">
                  <c:v>Ability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'Verbal Stats'!$H$2:$H$4</c:f>
              <c:strCache>
                <c:ptCount val="3"/>
                <c:pt idx="0">
                  <c:v>SC</c:v>
                </c:pt>
                <c:pt idx="1">
                  <c:v>CR</c:v>
                </c:pt>
                <c:pt idx="2">
                  <c:v>RC</c:v>
                </c:pt>
              </c:strCache>
            </c:strRef>
          </c:cat>
          <c:val>
            <c:numRef>
              <c:f>'Verbal Stats'!$K$2:$K$4</c:f>
              <c:numCache>
                <c:formatCode>0%</c:formatCode>
                <c:ptCount val="3"/>
                <c:pt idx="0">
                  <c:v>0.92</c:v>
                </c:pt>
                <c:pt idx="1">
                  <c:v>0.77777777777777779</c:v>
                </c:pt>
                <c:pt idx="2">
                  <c:v>0.5714285714285714</c:v>
                </c:pt>
              </c:numCache>
            </c:numRef>
          </c:val>
          <c:extLst>
            <c:ext xmlns:c16="http://schemas.microsoft.com/office/drawing/2014/chart" uri="{C3380CC4-5D6E-409C-BE32-E72D297353CC}">
              <c16:uniqueId val="{00000000-BD3F-48EF-ABAD-4E9494E7873C}"/>
            </c:ext>
          </c:extLst>
        </c:ser>
        <c:ser>
          <c:idx val="1"/>
          <c:order val="1"/>
          <c:tx>
            <c:strRef>
              <c:f>'Verbal Stats'!$L$1</c:f>
              <c:strCache>
                <c:ptCount val="1"/>
                <c:pt idx="0">
                  <c:v>Accuracy %</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'Verbal Stats'!$H$2:$H$4</c:f>
              <c:strCache>
                <c:ptCount val="3"/>
                <c:pt idx="0">
                  <c:v>SC</c:v>
                </c:pt>
                <c:pt idx="1">
                  <c:v>CR</c:v>
                </c:pt>
                <c:pt idx="2">
                  <c:v>RC</c:v>
                </c:pt>
              </c:strCache>
            </c:strRef>
          </c:cat>
          <c:val>
            <c:numRef>
              <c:f>'Verbal Stats'!$L$2:$L$4</c:f>
              <c:numCache>
                <c:formatCode>0%</c:formatCode>
                <c:ptCount val="3"/>
                <c:pt idx="0">
                  <c:v>0.84615384615384615</c:v>
                </c:pt>
                <c:pt idx="1">
                  <c:v>0.77777777777777779</c:v>
                </c:pt>
                <c:pt idx="2">
                  <c:v>0.5714285714285714</c:v>
                </c:pt>
              </c:numCache>
            </c:numRef>
          </c:val>
          <c:extLst>
            <c:ext xmlns:c16="http://schemas.microsoft.com/office/drawing/2014/chart" uri="{C3380CC4-5D6E-409C-BE32-E72D297353CC}">
              <c16:uniqueId val="{00000001-BD3F-48EF-ABAD-4E9494E7873C}"/>
            </c:ext>
          </c:extLst>
        </c:ser>
        <c:dLbls>
          <c:dLblPos val="inEnd"/>
          <c:showLegendKey val="0"/>
          <c:showVal val="1"/>
          <c:showCatName val="0"/>
          <c:showSerName val="0"/>
          <c:showPercent val="0"/>
          <c:showBubbleSize val="0"/>
        </c:dLbls>
        <c:gapWidth val="100"/>
        <c:overlap val="-24"/>
        <c:axId val="180320688"/>
        <c:axId val="180821136"/>
      </c:barChart>
      <c:catAx>
        <c:axId val="180320688"/>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821136"/>
        <c:crosses val="autoZero"/>
        <c:auto val="1"/>
        <c:lblAlgn val="ctr"/>
        <c:lblOffset val="100"/>
        <c:noMultiLvlLbl val="0"/>
      </c:catAx>
      <c:valAx>
        <c:axId val="180821136"/>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3206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Area</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Stats'!$D$1</c:f>
              <c:strCache>
                <c:ptCount val="1"/>
                <c:pt idx="0">
                  <c:v>Ability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'Verbal Stats'!$A$2:$A$27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Stats'!$D$2:$D$27</c:f>
              <c:numCache>
                <c:formatCode>0%</c:formatCode>
                <c:ptCount val="26"/>
                <c:pt idx="0">
                  <c:v>1</c:v>
                </c:pt>
                <c:pt idx="1">
                  <c:v>1</c:v>
                </c:pt>
                <c:pt idx="2">
                  <c:v>1</c:v>
                </c:pt>
                <c:pt idx="3">
                  <c:v>1</c:v>
                </c:pt>
                <c:pt idx="4">
                  <c:v>1</c:v>
                </c:pt>
                <c:pt idx="5">
                  <c:v>1</c:v>
                </c:pt>
                <c:pt idx="6">
                  <c:v>0</c:v>
                </c:pt>
                <c:pt idx="7">
                  <c:v>1</c:v>
                </c:pt>
                <c:pt idx="8">
                  <c:v>1</c:v>
                </c:pt>
                <c:pt idx="9">
                  <c:v>0</c:v>
                </c:pt>
                <c:pt idx="10">
                  <c:v>1</c:v>
                </c:pt>
                <c:pt idx="11">
                  <c:v>1</c:v>
                </c:pt>
                <c:pt idx="12">
                  <c:v>0</c:v>
                </c:pt>
                <c:pt idx="13">
                  <c:v>1</c:v>
                </c:pt>
                <c:pt idx="14">
                  <c:v>0</c:v>
                </c:pt>
                <c:pt idx="15">
                  <c:v>1</c:v>
                </c:pt>
                <c:pt idx="16">
                  <c:v>1</c:v>
                </c:pt>
                <c:pt idx="17">
                  <c:v>1</c:v>
                </c:pt>
                <c:pt idx="18">
                  <c:v>1</c:v>
                </c:pt>
                <c:pt idx="19">
                  <c:v>1</c:v>
                </c:pt>
                <c:pt idx="20">
                  <c:v>1</c:v>
                </c:pt>
                <c:pt idx="21">
                  <c:v>0</c:v>
                </c:pt>
                <c:pt idx="22">
                  <c:v>0</c:v>
                </c:pt>
                <c:pt idx="23">
                  <c:v>0</c:v>
                </c:pt>
                <c:pt idx="24">
                  <c:v>1</c:v>
                </c:pt>
                <c:pt idx="25">
                  <c:v>1</c:v>
                </c:pt>
              </c:numCache>
            </c:numRef>
          </c:val>
          <c:extLst>
            <c:ext xmlns:c16="http://schemas.microsoft.com/office/drawing/2014/chart" uri="{C3380CC4-5D6E-409C-BE32-E72D297353CC}">
              <c16:uniqueId val="{00000000-21E0-4BA7-96E1-FE1380E3879B}"/>
            </c:ext>
          </c:extLst>
        </c:ser>
        <c:ser>
          <c:idx val="1"/>
          <c:order val="1"/>
          <c:tx>
            <c:strRef>
              <c:f>'Verbal Stats'!$E$1</c:f>
              <c:strCache>
                <c:ptCount val="1"/>
                <c:pt idx="0">
                  <c:v>Accuracy %</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'Verbal Stats'!$A$2:$A$27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Stats'!$E$2:$E$27</c:f>
              <c:numCache>
                <c:formatCode>0%</c:formatCode>
                <c:ptCount val="26"/>
                <c:pt idx="0">
                  <c:v>1</c:v>
                </c:pt>
                <c:pt idx="1">
                  <c:v>1</c:v>
                </c:pt>
                <c:pt idx="2">
                  <c:v>1</c:v>
                </c:pt>
                <c:pt idx="3">
                  <c:v>1</c:v>
                </c:pt>
                <c:pt idx="4">
                  <c:v>1</c:v>
                </c:pt>
                <c:pt idx="5">
                  <c:v>1</c:v>
                </c:pt>
                <c:pt idx="6">
                  <c:v>0</c:v>
                </c:pt>
                <c:pt idx="7">
                  <c:v>1</c:v>
                </c:pt>
                <c:pt idx="8">
                  <c:v>1</c:v>
                </c:pt>
                <c:pt idx="9">
                  <c:v>0</c:v>
                </c:pt>
                <c:pt idx="10">
                  <c:v>1</c:v>
                </c:pt>
                <c:pt idx="11">
                  <c:v>1</c:v>
                </c:pt>
                <c:pt idx="12">
                  <c:v>0</c:v>
                </c:pt>
                <c:pt idx="13">
                  <c:v>1</c:v>
                </c:pt>
                <c:pt idx="14">
                  <c:v>0</c:v>
                </c:pt>
                <c:pt idx="15">
                  <c:v>1</c:v>
                </c:pt>
                <c:pt idx="16">
                  <c:v>1</c:v>
                </c:pt>
                <c:pt idx="17">
                  <c:v>1</c:v>
                </c:pt>
                <c:pt idx="18">
                  <c:v>1</c:v>
                </c:pt>
                <c:pt idx="19">
                  <c:v>1</c:v>
                </c:pt>
                <c:pt idx="20">
                  <c:v>1</c:v>
                </c:pt>
                <c:pt idx="21">
                  <c:v>0</c:v>
                </c:pt>
                <c:pt idx="22">
                  <c:v>0</c:v>
                </c:pt>
                <c:pt idx="23">
                  <c:v>0</c:v>
                </c:pt>
                <c:pt idx="24">
                  <c:v>1</c:v>
                </c:pt>
                <c:pt idx="25">
                  <c:v>1</c:v>
                </c:pt>
              </c:numCache>
            </c:numRef>
          </c:val>
          <c:extLst>
            <c:ext xmlns:c16="http://schemas.microsoft.com/office/drawing/2014/chart" uri="{C3380CC4-5D6E-409C-BE32-E72D297353CC}">
              <c16:uniqueId val="{00000001-21E0-4BA7-96E1-FE1380E3879B}"/>
            </c:ext>
          </c:extLst>
        </c:ser>
        <c:dLbls>
          <c:dLblPos val="inEnd"/>
          <c:showLegendKey val="0"/>
          <c:showVal val="1"/>
          <c:showCatName val="0"/>
          <c:showSerName val="0"/>
          <c:showPercent val="0"/>
          <c:showBubbleSize val="0"/>
        </c:dLbls>
        <c:gapWidth val="100"/>
        <c:overlap val="-24"/>
        <c:axId val="313222344"/>
        <c:axId val="313222736"/>
      </c:barChart>
      <c:catAx>
        <c:axId val="31322234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13222736"/>
        <c:crosses val="autoZero"/>
        <c:auto val="1"/>
        <c:lblAlgn val="ctr"/>
        <c:lblOffset val="100"/>
        <c:noMultiLvlLbl val="0"/>
      </c:catAx>
      <c:valAx>
        <c:axId val="313222736"/>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132223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Time by Type</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Stats'!$G$62</c:f>
              <c:strCache>
                <c:ptCount val="1"/>
                <c:pt idx="0">
                  <c:v>SC</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'Verbal Stats'!$H$61:$J$61</c:f>
              <c:strCache>
                <c:ptCount val="3"/>
                <c:pt idx="0">
                  <c:v>Total Time(mins)</c:v>
                </c:pt>
                <c:pt idx="1">
                  <c:v>Avg Time/Correct Answer(mins)</c:v>
                </c:pt>
                <c:pt idx="2">
                  <c:v>Avg time/Incorrect Answer(mins)</c:v>
                </c:pt>
              </c:strCache>
            </c:strRef>
          </c:cat>
          <c:val>
            <c:numRef>
              <c:f>'Verbal Stats'!$H$62:$J$62</c:f>
              <c:numCache>
                <c:formatCode>0.0</c:formatCode>
                <c:ptCount val="3"/>
                <c:pt idx="0">
                  <c:v>65</c:v>
                </c:pt>
                <c:pt idx="1">
                  <c:v>55</c:v>
                </c:pt>
                <c:pt idx="2">
                  <c:v>10</c:v>
                </c:pt>
              </c:numCache>
            </c:numRef>
          </c:val>
          <c:extLst>
            <c:ext xmlns:c16="http://schemas.microsoft.com/office/drawing/2014/chart" uri="{C3380CC4-5D6E-409C-BE32-E72D297353CC}">
              <c16:uniqueId val="{00000000-41AD-44F2-9DE5-CC5888A11230}"/>
            </c:ext>
          </c:extLst>
        </c:ser>
        <c:ser>
          <c:idx val="1"/>
          <c:order val="1"/>
          <c:tx>
            <c:strRef>
              <c:f>'Verbal Stats'!$G$63</c:f>
              <c:strCache>
                <c:ptCount val="1"/>
                <c:pt idx="0">
                  <c:v>CR</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'Verbal Stats'!$H$61:$J$61</c:f>
              <c:strCache>
                <c:ptCount val="3"/>
                <c:pt idx="0">
                  <c:v>Total Time(mins)</c:v>
                </c:pt>
                <c:pt idx="1">
                  <c:v>Avg Time/Correct Answer(mins)</c:v>
                </c:pt>
                <c:pt idx="2">
                  <c:v>Avg time/Incorrect Answer(mins)</c:v>
                </c:pt>
              </c:strCache>
            </c:strRef>
          </c:cat>
          <c:val>
            <c:numRef>
              <c:f>'Verbal Stats'!$H$63:$J$63</c:f>
              <c:numCache>
                <c:formatCode>0.0</c:formatCode>
                <c:ptCount val="3"/>
                <c:pt idx="0">
                  <c:v>45</c:v>
                </c:pt>
                <c:pt idx="1">
                  <c:v>35</c:v>
                </c:pt>
                <c:pt idx="2">
                  <c:v>10</c:v>
                </c:pt>
              </c:numCache>
            </c:numRef>
          </c:val>
          <c:extLst>
            <c:ext xmlns:c16="http://schemas.microsoft.com/office/drawing/2014/chart" uri="{C3380CC4-5D6E-409C-BE32-E72D297353CC}">
              <c16:uniqueId val="{00000001-41AD-44F2-9DE5-CC5888A11230}"/>
            </c:ext>
          </c:extLst>
        </c:ser>
        <c:ser>
          <c:idx val="2"/>
          <c:order val="2"/>
          <c:tx>
            <c:strRef>
              <c:f>'Verbal Stats'!$G$64</c:f>
              <c:strCache>
                <c:ptCount val="1"/>
                <c:pt idx="0">
                  <c:v>RC</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'Verbal Stats'!$H$61:$J$61</c:f>
              <c:strCache>
                <c:ptCount val="3"/>
                <c:pt idx="0">
                  <c:v>Total Time(mins)</c:v>
                </c:pt>
                <c:pt idx="1">
                  <c:v>Avg Time/Correct Answer(mins)</c:v>
                </c:pt>
                <c:pt idx="2">
                  <c:v>Avg time/Incorrect Answer(mins)</c:v>
                </c:pt>
              </c:strCache>
            </c:strRef>
          </c:cat>
          <c:val>
            <c:numRef>
              <c:f>'Verbal Stats'!$H$64:$J$64</c:f>
              <c:numCache>
                <c:formatCode>0.0</c:formatCode>
                <c:ptCount val="3"/>
                <c:pt idx="0">
                  <c:v>35</c:v>
                </c:pt>
                <c:pt idx="1">
                  <c:v>20</c:v>
                </c:pt>
                <c:pt idx="2">
                  <c:v>15</c:v>
                </c:pt>
              </c:numCache>
            </c:numRef>
          </c:val>
          <c:extLst>
            <c:ext xmlns:c16="http://schemas.microsoft.com/office/drawing/2014/chart" uri="{C3380CC4-5D6E-409C-BE32-E72D297353CC}">
              <c16:uniqueId val="{00000002-41AD-44F2-9DE5-CC5888A11230}"/>
            </c:ext>
          </c:extLst>
        </c:ser>
        <c:dLbls>
          <c:showLegendKey val="0"/>
          <c:showVal val="0"/>
          <c:showCatName val="0"/>
          <c:showSerName val="0"/>
          <c:showPercent val="0"/>
          <c:showBubbleSize val="0"/>
        </c:dLbls>
        <c:gapWidth val="100"/>
        <c:overlap val="-24"/>
        <c:axId val="768183464"/>
        <c:axId val="768182808"/>
      </c:barChart>
      <c:catAx>
        <c:axId val="76818346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68182808"/>
        <c:crosses val="autoZero"/>
        <c:auto val="1"/>
        <c:lblAlgn val="ctr"/>
        <c:lblOffset val="100"/>
        <c:noMultiLvlLbl val="0"/>
      </c:catAx>
      <c:valAx>
        <c:axId val="768182808"/>
        <c:scaling>
          <c:orientation val="minMax"/>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681834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Time</a:t>
            </a:r>
            <a:r>
              <a:rPr lang="en-US" baseline="0"/>
              <a:t> by Area</a:t>
            </a:r>
            <a:endParaRPr lang="en-US"/>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Stats'!$B$61</c:f>
              <c:strCache>
                <c:ptCount val="1"/>
                <c:pt idx="0">
                  <c:v>Total Time(mins)</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'Verbal Stats'!$A$62:$A$87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Stats'!$B$62:$B$87</c:f>
              <c:numCache>
                <c:formatCode>0.0</c:formatCode>
                <c:ptCount val="26"/>
                <c:pt idx="0">
                  <c:v>5</c:v>
                </c:pt>
                <c:pt idx="1">
                  <c:v>5</c:v>
                </c:pt>
                <c:pt idx="2">
                  <c:v>5</c:v>
                </c:pt>
                <c:pt idx="3">
                  <c:v>5</c:v>
                </c:pt>
                <c:pt idx="4">
                  <c:v>5</c:v>
                </c:pt>
                <c:pt idx="5">
                  <c:v>5</c:v>
                </c:pt>
                <c:pt idx="6">
                  <c:v>5</c:v>
                </c:pt>
                <c:pt idx="7">
                  <c:v>10</c:v>
                </c:pt>
                <c:pt idx="8">
                  <c:v>10</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pt idx="25">
                  <c:v>0</c:v>
                </c:pt>
              </c:numCache>
            </c:numRef>
          </c:val>
          <c:extLst>
            <c:ext xmlns:c16="http://schemas.microsoft.com/office/drawing/2014/chart" uri="{C3380CC4-5D6E-409C-BE32-E72D297353CC}">
              <c16:uniqueId val="{00000000-2ADF-46ED-8544-23DC3183B3F0}"/>
            </c:ext>
          </c:extLst>
        </c:ser>
        <c:ser>
          <c:idx val="1"/>
          <c:order val="1"/>
          <c:tx>
            <c:strRef>
              <c:f>'Verbal Stats'!$C$61</c:f>
              <c:strCache>
                <c:ptCount val="1"/>
                <c:pt idx="0">
                  <c:v>Avg Time/Correct Answer(mins)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'Verbal Stats'!$A$62:$A$87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Stats'!$C$62:$C$87</c:f>
              <c:numCache>
                <c:formatCode>0.0</c:formatCode>
                <c:ptCount val="26"/>
                <c:pt idx="0">
                  <c:v>5</c:v>
                </c:pt>
                <c:pt idx="1">
                  <c:v>5</c:v>
                </c:pt>
                <c:pt idx="2">
                  <c:v>5</c:v>
                </c:pt>
                <c:pt idx="3">
                  <c:v>5</c:v>
                </c:pt>
                <c:pt idx="4">
                  <c:v>5</c:v>
                </c:pt>
                <c:pt idx="5">
                  <c:v>5</c:v>
                </c:pt>
                <c:pt idx="6">
                  <c:v>0</c:v>
                </c:pt>
                <c:pt idx="7">
                  <c:v>10</c:v>
                </c:pt>
                <c:pt idx="8">
                  <c:v>10</c:v>
                </c:pt>
                <c:pt idx="9">
                  <c:v>0</c:v>
                </c:pt>
                <c:pt idx="10">
                  <c:v>5</c:v>
                </c:pt>
                <c:pt idx="11">
                  <c:v>5</c:v>
                </c:pt>
                <c:pt idx="12">
                  <c:v>0</c:v>
                </c:pt>
                <c:pt idx="13">
                  <c:v>0</c:v>
                </c:pt>
                <c:pt idx="14">
                  <c:v>0</c:v>
                </c:pt>
                <c:pt idx="15">
                  <c:v>5</c:v>
                </c:pt>
                <c:pt idx="16">
                  <c:v>5</c:v>
                </c:pt>
                <c:pt idx="17">
                  <c:v>5</c:v>
                </c:pt>
                <c:pt idx="18">
                  <c:v>5</c:v>
                </c:pt>
                <c:pt idx="19">
                  <c:v>5</c:v>
                </c:pt>
                <c:pt idx="20">
                  <c:v>5</c:v>
                </c:pt>
                <c:pt idx="21">
                  <c:v>0</c:v>
                </c:pt>
                <c:pt idx="22">
                  <c:v>0</c:v>
                </c:pt>
                <c:pt idx="23">
                  <c:v>0</c:v>
                </c:pt>
                <c:pt idx="24">
                  <c:v>5</c:v>
                </c:pt>
                <c:pt idx="25">
                  <c:v>0</c:v>
                </c:pt>
              </c:numCache>
            </c:numRef>
          </c:val>
          <c:extLst>
            <c:ext xmlns:c16="http://schemas.microsoft.com/office/drawing/2014/chart" uri="{C3380CC4-5D6E-409C-BE32-E72D297353CC}">
              <c16:uniqueId val="{00000001-2ADF-46ED-8544-23DC3183B3F0}"/>
            </c:ext>
          </c:extLst>
        </c:ser>
        <c:ser>
          <c:idx val="2"/>
          <c:order val="2"/>
          <c:tx>
            <c:strRef>
              <c:f>'Verbal Stats'!$D$61</c:f>
              <c:strCache>
                <c:ptCount val="1"/>
                <c:pt idx="0">
                  <c:v>Avg time/Incorrect Answer(mins)</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'Verbal Stats'!$A$62:$A$87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Stats'!$D$62:$D$87</c:f>
              <c:numCache>
                <c:formatCode>0.0</c:formatCode>
                <c:ptCount val="26"/>
                <c:pt idx="0">
                  <c:v>0</c:v>
                </c:pt>
                <c:pt idx="1">
                  <c:v>0</c:v>
                </c:pt>
                <c:pt idx="2">
                  <c:v>0</c:v>
                </c:pt>
                <c:pt idx="3">
                  <c:v>0</c:v>
                </c:pt>
                <c:pt idx="4">
                  <c:v>0</c:v>
                </c:pt>
                <c:pt idx="5">
                  <c:v>0</c:v>
                </c:pt>
                <c:pt idx="6">
                  <c:v>5</c:v>
                </c:pt>
                <c:pt idx="7">
                  <c:v>0</c:v>
                </c:pt>
                <c:pt idx="8">
                  <c:v>0</c:v>
                </c:pt>
                <c:pt idx="9">
                  <c:v>5</c:v>
                </c:pt>
                <c:pt idx="10">
                  <c:v>0</c:v>
                </c:pt>
                <c:pt idx="11">
                  <c:v>0</c:v>
                </c:pt>
                <c:pt idx="12">
                  <c:v>5</c:v>
                </c:pt>
                <c:pt idx="13">
                  <c:v>0</c:v>
                </c:pt>
                <c:pt idx="14">
                  <c:v>5</c:v>
                </c:pt>
                <c:pt idx="15">
                  <c:v>0</c:v>
                </c:pt>
                <c:pt idx="16">
                  <c:v>0</c:v>
                </c:pt>
                <c:pt idx="17">
                  <c:v>0</c:v>
                </c:pt>
                <c:pt idx="18">
                  <c:v>0</c:v>
                </c:pt>
                <c:pt idx="19">
                  <c:v>0</c:v>
                </c:pt>
                <c:pt idx="20">
                  <c:v>0</c:v>
                </c:pt>
                <c:pt idx="21">
                  <c:v>5</c:v>
                </c:pt>
                <c:pt idx="22">
                  <c:v>5</c:v>
                </c:pt>
                <c:pt idx="23">
                  <c:v>5</c:v>
                </c:pt>
                <c:pt idx="24">
                  <c:v>0</c:v>
                </c:pt>
                <c:pt idx="25">
                  <c:v>0</c:v>
                </c:pt>
              </c:numCache>
            </c:numRef>
          </c:val>
          <c:extLst>
            <c:ext xmlns:c16="http://schemas.microsoft.com/office/drawing/2014/chart" uri="{C3380CC4-5D6E-409C-BE32-E72D297353CC}">
              <c16:uniqueId val="{00000002-2ADF-46ED-8544-23DC3183B3F0}"/>
            </c:ext>
          </c:extLst>
        </c:ser>
        <c:dLbls>
          <c:showLegendKey val="0"/>
          <c:showVal val="0"/>
          <c:showCatName val="0"/>
          <c:showSerName val="0"/>
          <c:showPercent val="0"/>
          <c:showBubbleSize val="0"/>
        </c:dLbls>
        <c:gapWidth val="100"/>
        <c:overlap val="-24"/>
        <c:axId val="770637952"/>
        <c:axId val="770635984"/>
      </c:barChart>
      <c:catAx>
        <c:axId val="770637952"/>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0635984"/>
        <c:crosses val="autoZero"/>
        <c:auto val="1"/>
        <c:lblAlgn val="ctr"/>
        <c:lblOffset val="100"/>
        <c:noMultiLvlLbl val="0"/>
      </c:catAx>
      <c:valAx>
        <c:axId val="770635984"/>
        <c:scaling>
          <c:orientation val="minMax"/>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706379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Score Trend</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lineChart>
        <c:grouping val="standard"/>
        <c:varyColors val="0"/>
        <c:ser>
          <c:idx val="0"/>
          <c:order val="0"/>
          <c:tx>
            <c:strRef>
              <c:f>'Mock Scores'!$J$6</c:f>
              <c:strCache>
                <c:ptCount val="1"/>
                <c:pt idx="0">
                  <c:v>Overall Score</c:v>
                </c:pt>
              </c:strCache>
            </c:strRef>
          </c:tx>
          <c:spPr>
            <a:ln w="22225" cap="rnd">
              <a:solidFill>
                <a:schemeClr val="accent3"/>
              </a:solidFill>
            </a:ln>
            <a:effectLst>
              <a:glow rad="139700">
                <a:schemeClr val="accent3">
                  <a:satMod val="175000"/>
                  <a:alpha val="14000"/>
                </a:schemeClr>
              </a:glow>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50000"/>
                        </a:schemeClr>
                      </a:solidFill>
                      <a:round/>
                    </a:ln>
                    <a:effectLst/>
                  </c:spPr>
                </c15:leaderLines>
              </c:ext>
            </c:extLst>
          </c:dLbls>
          <c:val>
            <c:numRef>
              <c:f>'Mock Scores'!$J$7:$J$16</c:f>
              <c:numCache>
                <c:formatCode>General</c:formatCode>
                <c:ptCount val="10"/>
                <c:pt idx="0">
                  <c:v>690</c:v>
                </c:pt>
                <c:pt idx="1">
                  <c:v>690</c:v>
                </c:pt>
                <c:pt idx="2">
                  <c:v>650</c:v>
                </c:pt>
                <c:pt idx="3">
                  <c:v>700</c:v>
                </c:pt>
              </c:numCache>
            </c:numRef>
          </c:val>
          <c:smooth val="0"/>
          <c:extLst>
            <c:ext xmlns:c16="http://schemas.microsoft.com/office/drawing/2014/chart" uri="{C3380CC4-5D6E-409C-BE32-E72D297353CC}">
              <c16:uniqueId val="{00000000-ECF1-453F-A666-C517C68742DF}"/>
            </c:ext>
          </c:extLst>
        </c:ser>
        <c:dLbls>
          <c:dLblPos val="ctr"/>
          <c:showLegendKey val="0"/>
          <c:showVal val="1"/>
          <c:showCatName val="0"/>
          <c:showSerName val="0"/>
          <c:showPercent val="0"/>
          <c:showBubbleSize val="0"/>
        </c:dLbls>
        <c:smooth val="0"/>
        <c:axId val="313223912"/>
        <c:axId val="313224304"/>
      </c:lineChart>
      <c:catAx>
        <c:axId val="313223912"/>
        <c:scaling>
          <c:orientation val="minMax"/>
        </c:scaling>
        <c:delete val="0"/>
        <c:axPos val="b"/>
        <c:majorGridlines>
          <c:spPr>
            <a:ln w="9525" cap="flat" cmpd="sng" algn="ctr">
              <a:gradFill>
                <a:gsLst>
                  <a:gs pos="100000">
                    <a:schemeClr val="dk1">
                      <a:lumMod val="75000"/>
                      <a:lumOff val="25000"/>
                    </a:schemeClr>
                  </a:gs>
                  <a:gs pos="0">
                    <a:schemeClr val="dk1">
                      <a:lumMod val="65000"/>
                      <a:lumOff val="35000"/>
                    </a:schemeClr>
                  </a:gs>
                </a:gsLst>
                <a:lin ang="5400000" scaled="0"/>
              </a:gra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US"/>
                  <a:t>Number of Tests</a:t>
                </a:r>
              </a:p>
            </c:rich>
          </c:tx>
          <c:layout>
            <c:manualLayout>
              <c:xMode val="edge"/>
              <c:yMode val="edge"/>
              <c:x val="0.41710551181102362"/>
              <c:y val="0.88220972863110625"/>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313224304"/>
        <c:crosses val="autoZero"/>
        <c:auto val="1"/>
        <c:lblAlgn val="ctr"/>
        <c:lblOffset val="100"/>
        <c:noMultiLvlLbl val="0"/>
      </c:catAx>
      <c:valAx>
        <c:axId val="313224304"/>
        <c:scaling>
          <c:orientation val="minMax"/>
        </c:scaling>
        <c:delete val="0"/>
        <c:axPos val="l"/>
        <c:majorGridlines>
          <c:spPr>
            <a:ln w="9525" cap="flat" cmpd="sng" algn="ctr">
              <a:gradFill>
                <a:gsLst>
                  <a:gs pos="100000">
                    <a:schemeClr val="dk1">
                      <a:lumMod val="75000"/>
                      <a:lumOff val="25000"/>
                    </a:schemeClr>
                  </a:gs>
                  <a:gs pos="0">
                    <a:schemeClr val="dk1">
                      <a:lumMod val="65000"/>
                      <a:lumOff val="35000"/>
                    </a:schemeClr>
                  </a:gs>
                </a:gsLst>
                <a:lin ang="5400000" scaled="0"/>
              </a:gra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US"/>
                  <a:t>Overall Scores</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313223912"/>
        <c:crosses val="autoZero"/>
        <c:crossBetween val="between"/>
      </c:valAx>
      <c:spPr>
        <a:noFill/>
        <a:ln>
          <a:noFill/>
        </a:ln>
        <a:effectLst/>
      </c:spPr>
    </c:plotArea>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5.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6.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7.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8.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9.xml><?xml version="1.0" encoding="utf-8"?>
<cs:chartStyle xmlns:cs="http://schemas.microsoft.com/office/drawing/2012/chartStyle" xmlns:a="http://schemas.openxmlformats.org/drawingml/2006/main" id="236">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75000"/>
                <a:lumOff val="25000"/>
              </a:schemeClr>
            </a:gs>
            <a:gs pos="0">
              <a:schemeClr val="dk1">
                <a:lumMod val="65000"/>
                <a:lumOff val="3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dk1">
                <a:lumMod val="75000"/>
                <a:lumOff val="25000"/>
                <a:alpha val="25000"/>
              </a:schemeClr>
            </a:gs>
            <a:gs pos="0">
              <a:schemeClr val="dk1">
                <a:lumMod val="65000"/>
                <a:lumOff val="35000"/>
                <a:alpha val="25000"/>
              </a:schemeClr>
            </a:gs>
          </a:gsLst>
          <a:lin ang="5400000" scaled="0"/>
        </a:gra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chart" Target="../charts/chart8.xml"/></Relationships>
</file>

<file path=xl/drawings/_rels/drawing5.xml.rels><?xml version="1.0" encoding="UTF-8" standalone="yes"?>
<Relationships xmlns="http://schemas.openxmlformats.org/package/2006/relationships"><Relationship Id="rId1"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6</xdr:col>
      <xdr:colOff>7620</xdr:colOff>
      <xdr:row>0</xdr:row>
      <xdr:rowOff>0</xdr:rowOff>
    </xdr:from>
    <xdr:to>
      <xdr:col>7</xdr:col>
      <xdr:colOff>0</xdr:colOff>
      <xdr:row>2</xdr:row>
      <xdr:rowOff>182880</xdr:rowOff>
    </xdr:to>
    <xdr:sp macro="[0]!StartTimer" textlink="">
      <xdr:nvSpPr>
        <xdr:cNvPr id="2" name="Rectangle 1"/>
        <xdr:cNvSpPr/>
      </xdr:nvSpPr>
      <xdr:spPr>
        <a:xfrm>
          <a:off x="4549140" y="0"/>
          <a:ext cx="1546860" cy="563880"/>
        </a:xfrm>
        <a:prstGeom prst="rect">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rgbClr val="000000"/>
              </a:solidFill>
            </a:rPr>
            <a:t>START</a:t>
          </a:r>
        </a:p>
      </xdr:txBody>
    </xdr:sp>
    <xdr:clientData/>
  </xdr:twoCellAnchor>
  <xdr:twoCellAnchor>
    <xdr:from>
      <xdr:col>7</xdr:col>
      <xdr:colOff>0</xdr:colOff>
      <xdr:row>0</xdr:row>
      <xdr:rowOff>0</xdr:rowOff>
    </xdr:from>
    <xdr:to>
      <xdr:col>8</xdr:col>
      <xdr:colOff>91440</xdr:colOff>
      <xdr:row>2</xdr:row>
      <xdr:rowOff>182880</xdr:rowOff>
    </xdr:to>
    <xdr:sp macro="[0]!StopTimer" textlink="">
      <xdr:nvSpPr>
        <xdr:cNvPr id="3" name="Rectangle 2"/>
        <xdr:cNvSpPr/>
      </xdr:nvSpPr>
      <xdr:spPr>
        <a:xfrm>
          <a:off x="5875020" y="0"/>
          <a:ext cx="1318260" cy="563880"/>
        </a:xfrm>
        <a:prstGeom prst="rect">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400" b="1">
              <a:solidFill>
                <a:srgbClr val="000000"/>
              </a:solidFill>
              <a:latin typeface="+mn-lt"/>
              <a:ea typeface="+mn-ea"/>
              <a:cs typeface="+mn-cs"/>
            </a:rPr>
            <a:t>STOP</a:t>
          </a:r>
        </a:p>
      </xdr:txBody>
    </xdr:sp>
    <xdr:clientData/>
  </xdr:twoCellAnchor>
  <xdr:twoCellAnchor>
    <xdr:from>
      <xdr:col>8</xdr:col>
      <xdr:colOff>0</xdr:colOff>
      <xdr:row>0</xdr:row>
      <xdr:rowOff>0</xdr:rowOff>
    </xdr:from>
    <xdr:to>
      <xdr:col>10</xdr:col>
      <xdr:colOff>106680</xdr:colOff>
      <xdr:row>2</xdr:row>
      <xdr:rowOff>182880</xdr:rowOff>
    </xdr:to>
    <xdr:sp macro="[0]!ResetTimer" textlink="">
      <xdr:nvSpPr>
        <xdr:cNvPr id="4" name="Rectangle 3"/>
        <xdr:cNvSpPr/>
      </xdr:nvSpPr>
      <xdr:spPr>
        <a:xfrm>
          <a:off x="7101840" y="0"/>
          <a:ext cx="1318260" cy="563880"/>
        </a:xfrm>
        <a:prstGeom prst="rect">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400" b="1">
              <a:solidFill>
                <a:srgbClr val="000000"/>
              </a:solidFill>
              <a:latin typeface="+mn-lt"/>
              <a:ea typeface="+mn-ea"/>
              <a:cs typeface="+mn-cs"/>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19</xdr:row>
      <xdr:rowOff>57150</xdr:rowOff>
    </xdr:from>
    <xdr:to>
      <xdr:col>14</xdr:col>
      <xdr:colOff>390525</xdr:colOff>
      <xdr:row>40</xdr:row>
      <xdr:rowOff>76200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549276</xdr:colOff>
      <xdr:row>3</xdr:row>
      <xdr:rowOff>140756</xdr:rowOff>
    </xdr:from>
    <xdr:to>
      <xdr:col>12</xdr:col>
      <xdr:colOff>201084</xdr:colOff>
      <xdr:row>17</xdr:row>
      <xdr:rowOff>179916</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829732</xdr:colOff>
      <xdr:row>45</xdr:row>
      <xdr:rowOff>33866</xdr:rowOff>
    </xdr:from>
    <xdr:to>
      <xdr:col>8</xdr:col>
      <xdr:colOff>1693332</xdr:colOff>
      <xdr:row>56</xdr:row>
      <xdr:rowOff>169333</xdr:rowOff>
    </xdr:to>
    <xdr:graphicFrame macro="">
      <xdr:nvGraphicFramePr>
        <xdr:cNvPr id="7"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135466</xdr:colOff>
      <xdr:row>60</xdr:row>
      <xdr:rowOff>160867</xdr:rowOff>
    </xdr:from>
    <xdr:to>
      <xdr:col>13</xdr:col>
      <xdr:colOff>1811867</xdr:colOff>
      <xdr:row>79</xdr:row>
      <xdr:rowOff>177800</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6</xdr:col>
      <xdr:colOff>7620</xdr:colOff>
      <xdr:row>0</xdr:row>
      <xdr:rowOff>0</xdr:rowOff>
    </xdr:from>
    <xdr:to>
      <xdr:col>7</xdr:col>
      <xdr:colOff>7620</xdr:colOff>
      <xdr:row>2</xdr:row>
      <xdr:rowOff>190500</xdr:rowOff>
    </xdr:to>
    <xdr:sp macro="[0]!Sheet5.StartTimer" textlink="">
      <xdr:nvSpPr>
        <xdr:cNvPr id="2" name="Rectangle 1"/>
        <xdr:cNvSpPr/>
      </xdr:nvSpPr>
      <xdr:spPr>
        <a:xfrm>
          <a:off x="4549140" y="0"/>
          <a:ext cx="1668780" cy="594360"/>
        </a:xfrm>
        <a:prstGeom prst="rect">
          <a:avLst/>
        </a:prstGeom>
        <a:solidFill>
          <a:srgbClr val="00B050"/>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US" sz="1400" b="1">
              <a:solidFill>
                <a:sysClr val="windowText" lastClr="000000"/>
              </a:solidFill>
            </a:rPr>
            <a:t>START</a:t>
          </a:r>
        </a:p>
      </xdr:txBody>
    </xdr:sp>
    <xdr:clientData/>
  </xdr:twoCellAnchor>
  <xdr:twoCellAnchor>
    <xdr:from>
      <xdr:col>7</xdr:col>
      <xdr:colOff>22860</xdr:colOff>
      <xdr:row>0</xdr:row>
      <xdr:rowOff>7620</xdr:rowOff>
    </xdr:from>
    <xdr:to>
      <xdr:col>8</xdr:col>
      <xdr:colOff>518160</xdr:colOff>
      <xdr:row>2</xdr:row>
      <xdr:rowOff>190500</xdr:rowOff>
    </xdr:to>
    <xdr:sp macro="[0]!Sheet5.StopTimer" textlink="">
      <xdr:nvSpPr>
        <xdr:cNvPr id="3" name="Rectangle 2"/>
        <xdr:cNvSpPr/>
      </xdr:nvSpPr>
      <xdr:spPr>
        <a:xfrm>
          <a:off x="6233160" y="7620"/>
          <a:ext cx="1661160" cy="586740"/>
        </a:xfrm>
        <a:prstGeom prst="rect">
          <a:avLst/>
        </a:prstGeom>
        <a:solidFill>
          <a:srgbClr val="00B050"/>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US" sz="1400" b="1">
              <a:solidFill>
                <a:sysClr val="windowText" lastClr="000000"/>
              </a:solidFill>
            </a:rPr>
            <a:t>STOP</a:t>
          </a:r>
        </a:p>
      </xdr:txBody>
    </xdr:sp>
    <xdr:clientData/>
  </xdr:twoCellAnchor>
  <xdr:twoCellAnchor>
    <xdr:from>
      <xdr:col>8</xdr:col>
      <xdr:colOff>533400</xdr:colOff>
      <xdr:row>0</xdr:row>
      <xdr:rowOff>0</xdr:rowOff>
    </xdr:from>
    <xdr:to>
      <xdr:col>9</xdr:col>
      <xdr:colOff>975360</xdr:colOff>
      <xdr:row>2</xdr:row>
      <xdr:rowOff>198120</xdr:rowOff>
    </xdr:to>
    <xdr:sp macro="[0]!Sheet5.ResetTimer" textlink="">
      <xdr:nvSpPr>
        <xdr:cNvPr id="4" name="Rectangle 3"/>
        <xdr:cNvSpPr/>
      </xdr:nvSpPr>
      <xdr:spPr>
        <a:xfrm>
          <a:off x="7124700" y="0"/>
          <a:ext cx="998220" cy="601980"/>
        </a:xfrm>
        <a:prstGeom prst="rect">
          <a:avLst/>
        </a:prstGeom>
        <a:solidFill>
          <a:srgbClr val="00B050"/>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marL="0" indent="0" algn="ctr"/>
          <a:r>
            <a:rPr lang="en-US" sz="1400" b="1">
              <a:solidFill>
                <a:sysClr val="windowText" lastClr="000000"/>
              </a:solidFill>
              <a:latin typeface="+mn-lt"/>
              <a:ea typeface="+mn-ea"/>
              <a:cs typeface="+mn-cs"/>
            </a:rPr>
            <a:t>RESET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4</xdr:row>
      <xdr:rowOff>147637</xdr:rowOff>
    </xdr:from>
    <xdr:to>
      <xdr:col>12</xdr:col>
      <xdr:colOff>1</xdr:colOff>
      <xdr:row>19</xdr:row>
      <xdr:rowOff>33337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27</xdr:row>
      <xdr:rowOff>189440</xdr:rowOff>
    </xdr:from>
    <xdr:to>
      <xdr:col>27</xdr:col>
      <xdr:colOff>10583</xdr:colOff>
      <xdr:row>59</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54429</xdr:colOff>
      <xdr:row>64</xdr:row>
      <xdr:rowOff>87086</xdr:rowOff>
    </xdr:from>
    <xdr:to>
      <xdr:col>10</xdr:col>
      <xdr:colOff>10886</xdr:colOff>
      <xdr:row>79</xdr:row>
      <xdr:rowOff>54429</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21771</xdr:colOff>
      <xdr:row>87</xdr:row>
      <xdr:rowOff>97971</xdr:rowOff>
    </xdr:from>
    <xdr:to>
      <xdr:col>24</xdr:col>
      <xdr:colOff>21771</xdr:colOff>
      <xdr:row>111</xdr:row>
      <xdr:rowOff>163285</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10</xdr:col>
      <xdr:colOff>200025</xdr:colOff>
      <xdr:row>3</xdr:row>
      <xdr:rowOff>66675</xdr:rowOff>
    </xdr:from>
    <xdr:to>
      <xdr:col>18</xdr:col>
      <xdr:colOff>85725</xdr:colOff>
      <xdr:row>15</xdr:row>
      <xdr:rowOff>185737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tudies/Gmat/GMAT%20Calendar%20&amp;%20Error%20Log.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rror_Log_Ability_Accuracy_With%20Tim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vance- 760 Score-Jan-March"/>
      <sheetName val="Time Studied"/>
      <sheetName val="Weekly Plan- Off Studies"/>
      <sheetName val="Quant Log"/>
      <sheetName val="Quant Stats"/>
      <sheetName val="Verbal Log"/>
      <sheetName val="Verbal Stats"/>
      <sheetName val="Mock Scores"/>
      <sheetName val="Mock Review"/>
      <sheetName val="db"/>
      <sheetName val="Help"/>
    </sheetNames>
    <sheetDataSet>
      <sheetData sheetId="0"/>
      <sheetData sheetId="1"/>
      <sheetData sheetId="2"/>
      <sheetData sheetId="3"/>
      <sheetData sheetId="4"/>
      <sheetData sheetId="5"/>
      <sheetData sheetId="6"/>
      <sheetData sheetId="7"/>
      <sheetData sheetId="8"/>
      <sheetData sheetId="9">
        <row r="5">
          <cell r="B5" t="str">
            <v>A</v>
          </cell>
          <cell r="C5" t="str">
            <v>PS</v>
          </cell>
          <cell r="D5" t="str">
            <v>Official Guide 12</v>
          </cell>
          <cell r="E5" t="str">
            <v>Know (Confident)</v>
          </cell>
          <cell r="F5" t="str">
            <v>Concept</v>
          </cell>
          <cell r="G5" t="str">
            <v>Geometry</v>
          </cell>
          <cell r="H5" t="str">
            <v>Purpose</v>
          </cell>
          <cell r="I5" t="str">
            <v>GMATPrep</v>
          </cell>
          <cell r="J5" t="str">
            <v>Exam 1</v>
          </cell>
        </row>
        <row r="6">
          <cell r="B6" t="str">
            <v>B</v>
          </cell>
          <cell r="C6" t="str">
            <v>DS</v>
          </cell>
          <cell r="D6" t="str">
            <v>Official Guide 13</v>
          </cell>
          <cell r="E6" t="str">
            <v>Process of Elim. (50 /50)</v>
          </cell>
          <cell r="F6" t="str">
            <v>Tough</v>
          </cell>
          <cell r="G6" t="str">
            <v>Algebra</v>
          </cell>
          <cell r="H6" t="str">
            <v>Inference</v>
          </cell>
          <cell r="I6" t="str">
            <v>Veritas Prep</v>
          </cell>
          <cell r="J6" t="str">
            <v>Exam 2</v>
          </cell>
        </row>
        <row r="7">
          <cell r="B7" t="str">
            <v>C</v>
          </cell>
          <cell r="C7" t="str">
            <v>RC</v>
          </cell>
          <cell r="D7" t="str">
            <v>Official Guide - Q</v>
          </cell>
          <cell r="E7" t="str">
            <v>Guess (No Confidence)</v>
          </cell>
          <cell r="F7" t="str">
            <v xml:space="preserve">Careless </v>
          </cell>
          <cell r="G7" t="str">
            <v>Arithmetic</v>
          </cell>
          <cell r="H7" t="str">
            <v>Tone</v>
          </cell>
          <cell r="I7" t="str">
            <v>Magoosh</v>
          </cell>
          <cell r="J7" t="str">
            <v>Exam 3</v>
          </cell>
        </row>
        <row r="8">
          <cell r="B8" t="str">
            <v>D</v>
          </cell>
          <cell r="C8" t="str">
            <v>CR</v>
          </cell>
          <cell r="D8" t="str">
            <v>Official Guide - V</v>
          </cell>
          <cell r="F8" t="str">
            <v>Timing</v>
          </cell>
          <cell r="G8" t="str">
            <v>Probability</v>
          </cell>
          <cell r="H8" t="str">
            <v>Main Idea</v>
          </cell>
          <cell r="I8" t="str">
            <v>GMAT Club</v>
          </cell>
          <cell r="J8" t="str">
            <v>Exam 4</v>
          </cell>
        </row>
        <row r="9">
          <cell r="B9" t="str">
            <v>E</v>
          </cell>
          <cell r="C9" t="str">
            <v>SC</v>
          </cell>
          <cell r="D9" t="str">
            <v>Princeton</v>
          </cell>
          <cell r="G9" t="str">
            <v>Comb / Perm</v>
          </cell>
          <cell r="H9" t="str">
            <v>Specific detail</v>
          </cell>
          <cell r="I9" t="str">
            <v>Others</v>
          </cell>
          <cell r="J9" t="str">
            <v>Exam 5</v>
          </cell>
        </row>
        <row r="10">
          <cell r="D10" t="str">
            <v>Kaplan</v>
          </cell>
          <cell r="G10" t="str">
            <v>Work / Rate</v>
          </cell>
          <cell r="H10" t="str">
            <v>Assumption</v>
          </cell>
          <cell r="J10" t="str">
            <v>Exam 6</v>
          </cell>
        </row>
        <row r="11">
          <cell r="D11" t="str">
            <v>Aristotle</v>
          </cell>
          <cell r="G11" t="str">
            <v>Statistics</v>
          </cell>
          <cell r="H11" t="str">
            <v>Conclusion</v>
          </cell>
          <cell r="J11" t="str">
            <v>Exam 7</v>
          </cell>
        </row>
        <row r="12">
          <cell r="D12" t="str">
            <v>GMAT Club</v>
          </cell>
          <cell r="G12" t="str">
            <v>Exponent / Root</v>
          </cell>
          <cell r="H12" t="str">
            <v>Strengthten</v>
          </cell>
          <cell r="J12" t="str">
            <v>Exam 8</v>
          </cell>
        </row>
        <row r="13">
          <cell r="D13" t="str">
            <v>Veritas Prep</v>
          </cell>
          <cell r="G13" t="str">
            <v>Num. Props</v>
          </cell>
          <cell r="H13" t="str">
            <v>Weaken</v>
          </cell>
          <cell r="J13" t="str">
            <v>Exam 9</v>
          </cell>
        </row>
        <row r="14">
          <cell r="D14" t="str">
            <v>Magoosh</v>
          </cell>
          <cell r="G14" t="str">
            <v>Inequalities</v>
          </cell>
          <cell r="H14" t="str">
            <v>Minor type</v>
          </cell>
          <cell r="J14" t="str">
            <v>Exam 10</v>
          </cell>
        </row>
        <row r="15">
          <cell r="D15" t="str">
            <v>Grockit</v>
          </cell>
          <cell r="G15">
            <v>0</v>
          </cell>
          <cell r="H15" t="str">
            <v>GMC</v>
          </cell>
          <cell r="J15" t="str">
            <v>Exam 11</v>
          </cell>
        </row>
        <row r="16">
          <cell r="D16" t="str">
            <v>Others</v>
          </cell>
          <cell r="H16" t="str">
            <v>Subject-verb</v>
          </cell>
          <cell r="J16" t="str">
            <v>Exam 12</v>
          </cell>
        </row>
        <row r="17">
          <cell r="D17">
            <v>0</v>
          </cell>
          <cell r="H17" t="str">
            <v>Parallelism</v>
          </cell>
        </row>
        <row r="18">
          <cell r="D18">
            <v>0</v>
          </cell>
          <cell r="H18" t="str">
            <v>Pronouns</v>
          </cell>
        </row>
        <row r="19">
          <cell r="D19">
            <v>0</v>
          </cell>
          <cell r="H19" t="str">
            <v>Modifiers</v>
          </cell>
        </row>
        <row r="20">
          <cell r="D20">
            <v>0</v>
          </cell>
          <cell r="H20" t="str">
            <v>Verbs</v>
          </cell>
        </row>
        <row r="21">
          <cell r="D21">
            <v>0</v>
          </cell>
          <cell r="H21" t="str">
            <v>Idioms</v>
          </cell>
        </row>
        <row r="22">
          <cell r="D22">
            <v>0</v>
          </cell>
          <cell r="H22" t="str">
            <v>Odds &amp; ends</v>
          </cell>
        </row>
      </sheetData>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Time Studied"/>
      <sheetName val="Quant Error Log"/>
      <sheetName val="Quant_Stats with Time"/>
      <sheetName val="Verbal_Error_Log"/>
      <sheetName val="Verbal Stats with Time"/>
      <sheetName val="Mock Scores"/>
      <sheetName val="DB"/>
    </sheetNames>
    <sheetDataSet>
      <sheetData sheetId="0"/>
      <sheetData sheetId="1"/>
      <sheetData sheetId="2"/>
      <sheetData sheetId="3">
        <row r="43">
          <cell r="G43" t="str">
            <v>Total Time(mins)</v>
          </cell>
        </row>
      </sheetData>
      <sheetData sheetId="4">
        <row r="1">
          <cell r="F1" t="str">
            <v>Time
(secs)</v>
          </cell>
          <cell r="G1" t="str">
            <v>Area</v>
          </cell>
          <cell r="J1" t="str">
            <v>OA</v>
          </cell>
        </row>
        <row r="2">
          <cell r="F2">
            <v>87</v>
          </cell>
          <cell r="G2" t="str">
            <v>SC- Parallelism</v>
          </cell>
          <cell r="J2" t="str">
            <v>E</v>
          </cell>
        </row>
        <row r="3">
          <cell r="F3">
            <v>106</v>
          </cell>
          <cell r="G3" t="str">
            <v>SC- Idioms</v>
          </cell>
          <cell r="J3" t="str">
            <v>D</v>
          </cell>
        </row>
        <row r="4">
          <cell r="F4">
            <v>87</v>
          </cell>
          <cell r="G4" t="str">
            <v>SC- Sentence Structure</v>
          </cell>
          <cell r="J4" t="str">
            <v>E</v>
          </cell>
        </row>
        <row r="5">
          <cell r="F5">
            <v>78</v>
          </cell>
          <cell r="G5" t="str">
            <v>RC- Detail</v>
          </cell>
          <cell r="J5" t="str">
            <v>E</v>
          </cell>
        </row>
        <row r="6">
          <cell r="F6">
            <v>64</v>
          </cell>
          <cell r="G6" t="str">
            <v>CR- Strengthen</v>
          </cell>
          <cell r="J6" t="str">
            <v>C</v>
          </cell>
        </row>
        <row r="7">
          <cell r="F7">
            <v>62</v>
          </cell>
          <cell r="G7" t="str">
            <v>SC-Meaning</v>
          </cell>
          <cell r="J7" t="str">
            <v>A</v>
          </cell>
        </row>
      </sheetData>
      <sheetData sheetId="5"/>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0" tint="-0.34998626667073579"/>
  </sheetPr>
  <dimension ref="A1:B18"/>
  <sheetViews>
    <sheetView zoomScaleNormal="100" workbookViewId="0">
      <selection activeCell="B18" sqref="B18"/>
    </sheetView>
  </sheetViews>
  <sheetFormatPr defaultRowHeight="14.4" x14ac:dyDescent="0.3"/>
  <cols>
    <col min="2" max="2" width="139.33203125" customWidth="1"/>
  </cols>
  <sheetData>
    <row r="1" spans="1:2" ht="15" thickBot="1" x14ac:dyDescent="0.35">
      <c r="A1" s="93"/>
    </row>
    <row r="2" spans="1:2" ht="21" x14ac:dyDescent="0.4">
      <c r="B2" s="90" t="s">
        <v>141</v>
      </c>
    </row>
    <row r="3" spans="1:2" ht="31.2" x14ac:dyDescent="0.3">
      <c r="B3" s="89" t="s">
        <v>142</v>
      </c>
    </row>
    <row r="4" spans="1:2" x14ac:dyDescent="0.3">
      <c r="B4" s="84"/>
    </row>
    <row r="5" spans="1:2" ht="15.6" x14ac:dyDescent="0.3">
      <c r="B5" s="91" t="s">
        <v>134</v>
      </c>
    </row>
    <row r="6" spans="1:2" ht="15.6" x14ac:dyDescent="0.3">
      <c r="B6" s="91" t="s">
        <v>135</v>
      </c>
    </row>
    <row r="7" spans="1:2" ht="15.6" x14ac:dyDescent="0.3">
      <c r="B7" s="91" t="s">
        <v>136</v>
      </c>
    </row>
    <row r="8" spans="1:2" ht="15.6" x14ac:dyDescent="0.3">
      <c r="B8" s="91" t="s">
        <v>137</v>
      </c>
    </row>
    <row r="9" spans="1:2" ht="15.6" x14ac:dyDescent="0.3">
      <c r="B9" s="91"/>
    </row>
    <row r="10" spans="1:2" ht="31.2" x14ac:dyDescent="0.3">
      <c r="B10" s="89" t="s">
        <v>138</v>
      </c>
    </row>
    <row r="11" spans="1:2" ht="15.6" x14ac:dyDescent="0.3">
      <c r="B11" s="91"/>
    </row>
    <row r="12" spans="1:2" x14ac:dyDescent="0.3">
      <c r="B12" s="105" t="s">
        <v>139</v>
      </c>
    </row>
    <row r="13" spans="1:2" x14ac:dyDescent="0.3">
      <c r="B13" s="105"/>
    </row>
    <row r="14" spans="1:2" ht="15.6" x14ac:dyDescent="0.3">
      <c r="B14" s="91"/>
    </row>
    <row r="15" spans="1:2" ht="16.2" thickBot="1" x14ac:dyDescent="0.35">
      <c r="B15" s="92" t="s">
        <v>140</v>
      </c>
    </row>
    <row r="17" spans="2:2" x14ac:dyDescent="0.3">
      <c r="B17" s="94" t="s">
        <v>162</v>
      </c>
    </row>
    <row r="18" spans="2:2" ht="18" x14ac:dyDescent="0.35">
      <c r="B18" s="95" t="s">
        <v>161</v>
      </c>
    </row>
  </sheetData>
  <mergeCells count="1">
    <mergeCell ref="B12:B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7"/>
  </sheetPr>
  <dimension ref="A1:P21"/>
  <sheetViews>
    <sheetView showGridLines="0" zoomScale="80" zoomScaleNormal="80" workbookViewId="0">
      <pane ySplit="1" topLeftCell="A2" activePane="bottomLeft" state="frozen"/>
      <selection pane="bottomLeft" activeCell="B21" sqref="B21:L21"/>
    </sheetView>
  </sheetViews>
  <sheetFormatPr defaultColWidth="9.109375" defaultRowHeight="14.4" x14ac:dyDescent="0.3"/>
  <cols>
    <col min="1" max="1" width="10.6640625" style="14" customWidth="1"/>
    <col min="2" max="2" width="15.109375" style="14" customWidth="1"/>
    <col min="3" max="3" width="8.109375" style="14" customWidth="1"/>
    <col min="4" max="4" width="6.6640625" style="14" customWidth="1"/>
    <col min="5" max="5" width="7.5546875" style="14" customWidth="1"/>
    <col min="6" max="6" width="9.33203125" style="14" customWidth="1"/>
    <col min="7" max="8" width="7.44140625" style="14" customWidth="1"/>
    <col min="9" max="9" width="9.109375" style="14" bestFit="1" customWidth="1"/>
    <col min="10" max="10" width="15" style="14" customWidth="1"/>
    <col min="11" max="11" width="9.109375" style="14"/>
    <col min="12" max="12" width="64.33203125" style="14" customWidth="1"/>
    <col min="13" max="13" width="9.109375" style="14"/>
    <col min="14" max="14" width="51.109375" style="14" customWidth="1"/>
    <col min="15" max="15" width="7.88671875" style="14" customWidth="1"/>
    <col min="16" max="16" width="55.5546875" style="14" bestFit="1" customWidth="1"/>
    <col min="17" max="16384" width="9.109375" style="14"/>
  </cols>
  <sheetData>
    <row r="1" spans="1:16" x14ac:dyDescent="0.3">
      <c r="B1" s="106"/>
      <c r="C1" s="106"/>
      <c r="D1" s="106"/>
      <c r="E1" s="106"/>
      <c r="F1" s="106"/>
      <c r="G1" s="106"/>
    </row>
    <row r="2" spans="1:16" ht="15" thickBot="1" x14ac:dyDescent="0.35">
      <c r="A2" s="16"/>
      <c r="B2" s="16"/>
      <c r="C2" s="16"/>
      <c r="D2" s="16"/>
      <c r="E2" s="16"/>
      <c r="F2" s="16"/>
      <c r="G2" s="16"/>
      <c r="H2" s="16"/>
      <c r="I2" s="16"/>
      <c r="J2" s="16"/>
    </row>
    <row r="3" spans="1:16" ht="30.75" customHeight="1" thickBot="1" x14ac:dyDescent="0.4">
      <c r="A3" s="17" t="s">
        <v>73</v>
      </c>
      <c r="B3" s="18" t="s">
        <v>74</v>
      </c>
      <c r="C3" s="19" t="s">
        <v>81</v>
      </c>
      <c r="D3" s="19" t="s">
        <v>75</v>
      </c>
      <c r="E3" s="19" t="s">
        <v>76</v>
      </c>
      <c r="F3" s="19" t="s">
        <v>77</v>
      </c>
      <c r="G3" s="19" t="s">
        <v>78</v>
      </c>
      <c r="H3" s="19" t="s">
        <v>79</v>
      </c>
      <c r="I3" s="19" t="s">
        <v>80</v>
      </c>
      <c r="J3" s="20" t="s">
        <v>109</v>
      </c>
      <c r="L3" s="21" t="s">
        <v>82</v>
      </c>
      <c r="M3" s="22"/>
      <c r="N3" s="21" t="s">
        <v>83</v>
      </c>
      <c r="O3" s="22"/>
      <c r="P3" s="21" t="s">
        <v>84</v>
      </c>
    </row>
    <row r="4" spans="1:16" ht="15" thickBot="1" x14ac:dyDescent="0.35">
      <c r="A4" s="23" t="s">
        <v>85</v>
      </c>
      <c r="B4" s="24">
        <v>43626</v>
      </c>
      <c r="C4" s="25"/>
      <c r="D4" s="25">
        <v>1</v>
      </c>
      <c r="E4" s="25">
        <v>1</v>
      </c>
      <c r="F4" s="25">
        <v>1</v>
      </c>
      <c r="G4" s="25">
        <v>1</v>
      </c>
      <c r="H4" s="25">
        <v>1.5</v>
      </c>
      <c r="I4" s="25"/>
      <c r="J4" s="26">
        <f>SUM(C4:I4)</f>
        <v>5.5</v>
      </c>
      <c r="L4" s="86"/>
      <c r="M4" s="27"/>
      <c r="N4" s="86"/>
      <c r="O4" s="27"/>
      <c r="P4" s="86"/>
    </row>
    <row r="5" spans="1:16" ht="15" thickBot="1" x14ac:dyDescent="0.35">
      <c r="A5" s="23" t="s">
        <v>86</v>
      </c>
      <c r="B5" s="28">
        <f>B4+7</f>
        <v>43633</v>
      </c>
      <c r="C5" s="25">
        <v>3</v>
      </c>
      <c r="D5" s="25">
        <v>1</v>
      </c>
      <c r="E5" s="25">
        <v>1</v>
      </c>
      <c r="F5" s="25">
        <v>1</v>
      </c>
      <c r="G5" s="25">
        <v>1</v>
      </c>
      <c r="H5" s="25">
        <v>1</v>
      </c>
      <c r="I5" s="25"/>
      <c r="J5" s="26">
        <f t="shared" ref="J5:J10" si="0">SUM(C5:I5)</f>
        <v>8</v>
      </c>
      <c r="L5" s="87"/>
      <c r="M5" s="27"/>
      <c r="N5" s="87"/>
      <c r="O5" s="27"/>
      <c r="P5" s="87"/>
    </row>
    <row r="6" spans="1:16" ht="15" thickBot="1" x14ac:dyDescent="0.35">
      <c r="A6" s="23" t="s">
        <v>87</v>
      </c>
      <c r="B6" s="28">
        <f t="shared" ref="B6:B10" si="1">B5+7</f>
        <v>43640</v>
      </c>
      <c r="C6" s="25">
        <v>4</v>
      </c>
      <c r="D6" s="25">
        <v>2</v>
      </c>
      <c r="E6" s="25">
        <v>2</v>
      </c>
      <c r="F6" s="25">
        <v>2</v>
      </c>
      <c r="G6" s="25">
        <v>2</v>
      </c>
      <c r="H6" s="25">
        <v>2</v>
      </c>
      <c r="I6" s="25"/>
      <c r="J6" s="26">
        <f t="shared" si="0"/>
        <v>14</v>
      </c>
      <c r="L6" s="87" t="s">
        <v>132</v>
      </c>
      <c r="M6" s="27"/>
      <c r="N6" s="87"/>
      <c r="O6" s="27"/>
      <c r="P6" s="87"/>
    </row>
    <row r="7" spans="1:16" ht="15" thickBot="1" x14ac:dyDescent="0.35">
      <c r="A7" s="23" t="s">
        <v>88</v>
      </c>
      <c r="B7" s="28">
        <f t="shared" si="1"/>
        <v>43647</v>
      </c>
      <c r="C7" s="25">
        <v>4</v>
      </c>
      <c r="D7" s="25">
        <v>2</v>
      </c>
      <c r="E7" s="25">
        <v>2</v>
      </c>
      <c r="F7" s="25"/>
      <c r="G7" s="25"/>
      <c r="H7" s="25"/>
      <c r="I7" s="25"/>
      <c r="J7" s="29">
        <f t="shared" si="0"/>
        <v>8</v>
      </c>
      <c r="L7" s="87"/>
      <c r="M7" s="27"/>
      <c r="N7" s="87"/>
      <c r="O7" s="27"/>
      <c r="P7" s="87"/>
    </row>
    <row r="8" spans="1:16" ht="15" thickBot="1" x14ac:dyDescent="0.35">
      <c r="A8" s="23" t="s">
        <v>89</v>
      </c>
      <c r="B8" s="30">
        <f t="shared" si="1"/>
        <v>43654</v>
      </c>
      <c r="C8" s="25"/>
      <c r="D8" s="25"/>
      <c r="E8" s="25"/>
      <c r="F8" s="25"/>
      <c r="G8" s="25"/>
      <c r="H8" s="25"/>
      <c r="I8" s="25"/>
      <c r="J8" s="26">
        <f>SUM(C8:I8)</f>
        <v>0</v>
      </c>
      <c r="L8" s="88"/>
      <c r="M8" s="27"/>
      <c r="N8" s="87"/>
      <c r="O8" s="27"/>
      <c r="P8" s="87"/>
    </row>
    <row r="9" spans="1:16" ht="15" thickBot="1" x14ac:dyDescent="0.35">
      <c r="A9" s="23" t="s">
        <v>90</v>
      </c>
      <c r="B9" s="28">
        <f>B8+7</f>
        <v>43661</v>
      </c>
      <c r="C9" s="25"/>
      <c r="D9" s="25"/>
      <c r="E9" s="25"/>
      <c r="F9" s="25"/>
      <c r="G9" s="25"/>
      <c r="H9" s="25"/>
      <c r="I9" s="25"/>
      <c r="J9" s="26">
        <f>SUM(C9:I9)</f>
        <v>0</v>
      </c>
      <c r="L9" s="87"/>
      <c r="M9" s="27"/>
      <c r="N9" s="87"/>
      <c r="O9" s="27"/>
      <c r="P9" s="87"/>
    </row>
    <row r="10" spans="1:16" ht="15" thickBot="1" x14ac:dyDescent="0.35">
      <c r="A10" s="23" t="s">
        <v>91</v>
      </c>
      <c r="B10" s="28">
        <f t="shared" si="1"/>
        <v>43668</v>
      </c>
      <c r="C10" s="25"/>
      <c r="D10" s="25"/>
      <c r="E10" s="25"/>
      <c r="F10" s="25"/>
      <c r="G10" s="25"/>
      <c r="H10" s="25"/>
      <c r="I10" s="25"/>
      <c r="J10" s="26">
        <f t="shared" si="0"/>
        <v>0</v>
      </c>
      <c r="L10" s="87"/>
      <c r="M10" s="27"/>
      <c r="N10" s="87"/>
      <c r="O10" s="27"/>
      <c r="P10" s="87"/>
    </row>
    <row r="11" spans="1:16" ht="15" thickBot="1" x14ac:dyDescent="0.35">
      <c r="A11" s="23" t="s">
        <v>92</v>
      </c>
      <c r="B11" s="28">
        <f>B10+7</f>
        <v>43675</v>
      </c>
      <c r="C11" s="25"/>
      <c r="D11" s="25"/>
      <c r="E11" s="25"/>
      <c r="F11" s="25"/>
      <c r="G11" s="44"/>
      <c r="H11" s="25"/>
      <c r="I11" s="25"/>
      <c r="J11" s="26"/>
      <c r="L11" s="87"/>
      <c r="M11" s="27"/>
      <c r="N11" s="87"/>
      <c r="O11" s="27"/>
      <c r="P11" s="87"/>
    </row>
    <row r="12" spans="1:16" ht="15" thickBot="1" x14ac:dyDescent="0.35">
      <c r="A12" s="23" t="s">
        <v>154</v>
      </c>
      <c r="B12" s="28">
        <f t="shared" ref="B12:B14" si="2">B11+7</f>
        <v>43682</v>
      </c>
      <c r="C12" s="25"/>
      <c r="D12" s="25"/>
      <c r="E12" s="25"/>
      <c r="F12" s="25"/>
      <c r="G12" s="44"/>
      <c r="H12" s="25"/>
      <c r="I12" s="25"/>
      <c r="J12" s="26"/>
      <c r="L12" s="87"/>
      <c r="M12" s="27"/>
      <c r="N12" s="87"/>
      <c r="O12" s="27"/>
      <c r="P12" s="87"/>
    </row>
    <row r="13" spans="1:16" ht="15" thickBot="1" x14ac:dyDescent="0.35">
      <c r="A13" s="23" t="s">
        <v>155</v>
      </c>
      <c r="B13" s="28">
        <f t="shared" si="2"/>
        <v>43689</v>
      </c>
      <c r="C13" s="25"/>
      <c r="D13" s="25"/>
      <c r="E13" s="25"/>
      <c r="F13" s="25"/>
      <c r="G13" s="44"/>
      <c r="H13" s="25"/>
      <c r="I13" s="25"/>
      <c r="J13" s="26"/>
      <c r="L13" s="87"/>
      <c r="M13" s="27"/>
      <c r="N13" s="87"/>
      <c r="O13" s="27"/>
      <c r="P13" s="87"/>
    </row>
    <row r="14" spans="1:16" ht="15" thickBot="1" x14ac:dyDescent="0.35">
      <c r="A14" s="23" t="s">
        <v>156</v>
      </c>
      <c r="B14" s="28">
        <f t="shared" si="2"/>
        <v>43696</v>
      </c>
      <c r="C14" s="25"/>
      <c r="D14" s="25"/>
      <c r="E14" s="25"/>
      <c r="F14" s="25"/>
      <c r="G14" s="44"/>
      <c r="H14" s="25"/>
      <c r="I14" s="48" t="s">
        <v>116</v>
      </c>
      <c r="J14" s="26">
        <f>SUM(C11:H11)</f>
        <v>0</v>
      </c>
      <c r="L14" s="87"/>
      <c r="M14" s="27"/>
      <c r="N14" s="87"/>
      <c r="O14" s="27"/>
      <c r="P14" s="87"/>
    </row>
    <row r="15" spans="1:16" ht="15" customHeight="1" thickBot="1" x14ac:dyDescent="0.35">
      <c r="A15" s="31"/>
      <c r="B15" s="32"/>
      <c r="C15" s="32"/>
      <c r="D15" s="32"/>
      <c r="E15" s="32"/>
      <c r="F15" s="107" t="s">
        <v>93</v>
      </c>
      <c r="G15" s="108"/>
      <c r="H15" s="109"/>
      <c r="I15" s="32"/>
      <c r="J15" s="33">
        <f>(SUM(J4:J14))</f>
        <v>35.5</v>
      </c>
      <c r="K15" s="33" t="s">
        <v>94</v>
      </c>
      <c r="L15" s="34"/>
      <c r="M15" s="27"/>
      <c r="N15" s="34"/>
      <c r="O15" s="27"/>
      <c r="P15" s="34"/>
    </row>
    <row r="16" spans="1:16" ht="15" thickBot="1" x14ac:dyDescent="0.35"/>
    <row r="17" spans="1:12" ht="14.4" customHeight="1" x14ac:dyDescent="0.3">
      <c r="A17" s="111" t="s">
        <v>157</v>
      </c>
      <c r="B17" s="112"/>
      <c r="C17" s="112"/>
      <c r="D17" s="112"/>
      <c r="E17" s="112"/>
      <c r="F17" s="112"/>
      <c r="G17" s="112"/>
      <c r="H17" s="112"/>
      <c r="I17" s="112"/>
      <c r="J17" s="113"/>
    </row>
    <row r="18" spans="1:12" ht="15" thickBot="1" x14ac:dyDescent="0.35">
      <c r="A18" s="114"/>
      <c r="B18" s="115"/>
      <c r="C18" s="115"/>
      <c r="D18" s="115"/>
      <c r="E18" s="115"/>
      <c r="F18" s="115"/>
      <c r="G18" s="115"/>
      <c r="H18" s="115"/>
      <c r="I18" s="115"/>
      <c r="J18" s="116"/>
    </row>
    <row r="21" spans="1:12" ht="46.2" x14ac:dyDescent="0.85">
      <c r="B21" s="110" t="s">
        <v>133</v>
      </c>
      <c r="C21" s="110"/>
      <c r="D21" s="110"/>
      <c r="E21" s="110"/>
      <c r="F21" s="110"/>
      <c r="G21" s="110"/>
      <c r="H21" s="110"/>
      <c r="I21" s="110"/>
      <c r="J21" s="110"/>
      <c r="K21" s="110"/>
      <c r="L21" s="110"/>
    </row>
  </sheetData>
  <mergeCells count="4">
    <mergeCell ref="B1:G1"/>
    <mergeCell ref="F15:H15"/>
    <mergeCell ref="B21:L21"/>
    <mergeCell ref="A17:J18"/>
  </mergeCells>
  <hyperlinks>
    <hyperlink ref="B21:H21" location="Instructions!A1" display="Read Instructions before using the Error Log"/>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B0F0"/>
  </sheetPr>
  <dimension ref="A1:L1005"/>
  <sheetViews>
    <sheetView workbookViewId="0">
      <pane ySplit="4" topLeftCell="A5" activePane="bottomLeft" state="frozen"/>
      <selection pane="bottomLeft" activeCell="H16" sqref="H16"/>
    </sheetView>
  </sheetViews>
  <sheetFormatPr defaultRowHeight="14.4" x14ac:dyDescent="0.3"/>
  <cols>
    <col min="1" max="1" width="7.88671875" customWidth="1"/>
    <col min="2" max="2" width="19.5546875" customWidth="1"/>
    <col min="3" max="3" width="7.44140625" customWidth="1"/>
    <col min="4" max="4" width="8.33203125" customWidth="1"/>
    <col min="5" max="5" width="10.88671875" style="45" customWidth="1"/>
    <col min="6" max="6" width="12.109375" style="47" bestFit="1" customWidth="1"/>
    <col min="7" max="7" width="22.6640625" bestFit="1" customWidth="1"/>
    <col min="8" max="8" width="17.88671875" bestFit="1" customWidth="1"/>
    <col min="9" max="9" width="9.5546875" customWidth="1"/>
    <col min="10" max="10" width="8.109375" customWidth="1"/>
    <col min="11" max="11" width="10.44140625" customWidth="1"/>
    <col min="12" max="12" width="83.33203125" customWidth="1"/>
  </cols>
  <sheetData>
    <row r="1" spans="1:12" s="14" customFormat="1" ht="15" customHeight="1" thickBot="1" x14ac:dyDescent="0.35">
      <c r="A1" s="118" t="s">
        <v>158</v>
      </c>
      <c r="B1" s="118"/>
      <c r="C1" s="118"/>
      <c r="D1" s="118"/>
      <c r="E1" s="120">
        <v>0</v>
      </c>
      <c r="F1" s="121"/>
      <c r="G1" s="117">
        <v>1</v>
      </c>
      <c r="H1" s="117" t="s">
        <v>159</v>
      </c>
      <c r="I1" s="117" t="s">
        <v>160</v>
      </c>
      <c r="J1" s="117"/>
    </row>
    <row r="2" spans="1:12" s="14" customFormat="1" ht="15" customHeight="1" thickBot="1" x14ac:dyDescent="0.35">
      <c r="A2" s="118"/>
      <c r="B2" s="118"/>
      <c r="C2" s="118"/>
      <c r="D2" s="118"/>
      <c r="E2" s="121"/>
      <c r="F2" s="121"/>
      <c r="G2" s="117"/>
      <c r="H2" s="117"/>
      <c r="I2" s="117"/>
      <c r="J2" s="117"/>
    </row>
    <row r="3" spans="1:12" s="14" customFormat="1" ht="15" customHeight="1" thickBot="1" x14ac:dyDescent="0.35">
      <c r="A3" s="119"/>
      <c r="B3" s="119"/>
      <c r="C3" s="119"/>
      <c r="D3" s="119"/>
      <c r="E3" s="121"/>
      <c r="F3" s="121"/>
      <c r="G3" s="117"/>
      <c r="H3" s="117"/>
      <c r="I3" s="117"/>
      <c r="J3" s="117"/>
    </row>
    <row r="4" spans="1:12" ht="26.25" customHeight="1" x14ac:dyDescent="0.3">
      <c r="A4" s="4" t="s">
        <v>63</v>
      </c>
      <c r="B4" s="5" t="s">
        <v>0</v>
      </c>
      <c r="C4" s="5" t="s">
        <v>2</v>
      </c>
      <c r="D4" s="5" t="s">
        <v>64</v>
      </c>
      <c r="E4" s="5" t="s">
        <v>1</v>
      </c>
      <c r="F4" s="46" t="s">
        <v>3</v>
      </c>
      <c r="G4" s="5" t="s">
        <v>4</v>
      </c>
      <c r="H4" s="5" t="s">
        <v>5</v>
      </c>
      <c r="I4" s="5" t="s">
        <v>123</v>
      </c>
      <c r="J4" s="5" t="s">
        <v>65</v>
      </c>
      <c r="K4" s="51" t="s">
        <v>66</v>
      </c>
      <c r="L4" s="6" t="s">
        <v>120</v>
      </c>
    </row>
    <row r="5" spans="1:12" x14ac:dyDescent="0.3">
      <c r="A5" s="7">
        <v>1</v>
      </c>
      <c r="B5" s="3" t="s">
        <v>118</v>
      </c>
      <c r="C5" s="10">
        <v>43626</v>
      </c>
      <c r="D5" s="3" t="s">
        <v>12</v>
      </c>
      <c r="E5" s="3" t="s">
        <v>19</v>
      </c>
      <c r="F5" s="3">
        <v>75</v>
      </c>
      <c r="G5" s="3" t="s">
        <v>25</v>
      </c>
      <c r="H5" s="3"/>
      <c r="I5" s="3">
        <v>2</v>
      </c>
      <c r="J5" s="3" t="s">
        <v>19</v>
      </c>
      <c r="K5" s="3">
        <f t="shared" ref="K5:K68" si="0">IF(ISBLANK(E5),"",IF(E5=J5,1,0))</f>
        <v>1</v>
      </c>
      <c r="L5" s="96" t="s">
        <v>121</v>
      </c>
    </row>
    <row r="6" spans="1:12" x14ac:dyDescent="0.3">
      <c r="A6" s="7">
        <f>A5+1</f>
        <v>2</v>
      </c>
      <c r="B6" s="3" t="s">
        <v>143</v>
      </c>
      <c r="C6" s="10">
        <v>43626</v>
      </c>
      <c r="D6" s="3" t="s">
        <v>11</v>
      </c>
      <c r="E6" s="3" t="s">
        <v>20</v>
      </c>
      <c r="F6" s="3">
        <v>75</v>
      </c>
      <c r="G6" s="3" t="s">
        <v>54</v>
      </c>
      <c r="H6" s="3"/>
      <c r="I6" s="3">
        <v>4</v>
      </c>
      <c r="J6" s="3" t="s">
        <v>20</v>
      </c>
      <c r="K6" s="3">
        <f t="shared" si="0"/>
        <v>1</v>
      </c>
      <c r="L6" s="96"/>
    </row>
    <row r="7" spans="1:12" x14ac:dyDescent="0.3">
      <c r="A7" s="7">
        <f t="shared" ref="A7:A70" si="1">A6+1</f>
        <v>3</v>
      </c>
      <c r="B7" s="3" t="s">
        <v>152</v>
      </c>
      <c r="C7" s="10">
        <v>43626</v>
      </c>
      <c r="D7" s="3" t="s">
        <v>12</v>
      </c>
      <c r="E7" s="3" t="s">
        <v>19</v>
      </c>
      <c r="F7" s="3">
        <v>75</v>
      </c>
      <c r="G7" s="3" t="s">
        <v>55</v>
      </c>
      <c r="H7" s="3"/>
      <c r="I7" s="3">
        <v>6</v>
      </c>
      <c r="J7" s="3" t="s">
        <v>18</v>
      </c>
      <c r="K7" s="3">
        <f t="shared" si="0"/>
        <v>0</v>
      </c>
      <c r="L7" s="96"/>
    </row>
    <row r="8" spans="1:12" x14ac:dyDescent="0.3">
      <c r="A8" s="7">
        <f t="shared" si="1"/>
        <v>4</v>
      </c>
      <c r="B8" s="3" t="s">
        <v>152</v>
      </c>
      <c r="C8" s="10">
        <v>43626</v>
      </c>
      <c r="D8" s="3" t="s">
        <v>11</v>
      </c>
      <c r="E8" s="3" t="s">
        <v>18</v>
      </c>
      <c r="F8" s="3">
        <v>75</v>
      </c>
      <c r="G8" s="3" t="s">
        <v>61</v>
      </c>
      <c r="H8" s="3"/>
      <c r="I8" s="3">
        <v>2</v>
      </c>
      <c r="J8" s="3" t="s">
        <v>18</v>
      </c>
      <c r="K8" s="3">
        <f t="shared" si="0"/>
        <v>1</v>
      </c>
      <c r="L8" s="96"/>
    </row>
    <row r="9" spans="1:12" x14ac:dyDescent="0.3">
      <c r="A9" s="7">
        <f t="shared" si="1"/>
        <v>5</v>
      </c>
      <c r="B9" s="3" t="s">
        <v>152</v>
      </c>
      <c r="C9" s="10">
        <v>43626</v>
      </c>
      <c r="D9" s="3" t="s">
        <v>12</v>
      </c>
      <c r="E9" s="3" t="s">
        <v>19</v>
      </c>
      <c r="F9" s="3">
        <v>75</v>
      </c>
      <c r="G9" s="3" t="s">
        <v>67</v>
      </c>
      <c r="H9" s="3"/>
      <c r="I9" s="3">
        <v>4</v>
      </c>
      <c r="J9" s="3" t="s">
        <v>19</v>
      </c>
      <c r="K9" s="3">
        <f t="shared" si="0"/>
        <v>1</v>
      </c>
      <c r="L9" s="96"/>
    </row>
    <row r="10" spans="1:12" x14ac:dyDescent="0.3">
      <c r="A10" s="7">
        <f t="shared" si="1"/>
        <v>6</v>
      </c>
      <c r="B10" s="3" t="s">
        <v>152</v>
      </c>
      <c r="C10" s="10">
        <v>43626</v>
      </c>
      <c r="D10" s="3" t="s">
        <v>11</v>
      </c>
      <c r="E10" s="3" t="s">
        <v>21</v>
      </c>
      <c r="F10" s="3">
        <v>75</v>
      </c>
      <c r="G10" s="3" t="s">
        <v>27</v>
      </c>
      <c r="H10" s="3"/>
      <c r="I10" s="3">
        <v>6</v>
      </c>
      <c r="J10" s="3" t="s">
        <v>21</v>
      </c>
      <c r="K10" s="3">
        <f t="shared" si="0"/>
        <v>1</v>
      </c>
      <c r="L10" s="96"/>
    </row>
    <row r="11" spans="1:12" x14ac:dyDescent="0.3">
      <c r="A11" s="7">
        <f t="shared" si="1"/>
        <v>7</v>
      </c>
      <c r="B11" s="3" t="s">
        <v>152</v>
      </c>
      <c r="C11" s="10">
        <v>43626</v>
      </c>
      <c r="D11" s="3" t="s">
        <v>12</v>
      </c>
      <c r="E11" s="3" t="s">
        <v>20</v>
      </c>
      <c r="F11" s="3">
        <v>75</v>
      </c>
      <c r="G11" s="3" t="s">
        <v>24</v>
      </c>
      <c r="H11" s="3"/>
      <c r="I11" s="3">
        <v>2</v>
      </c>
      <c r="J11" s="3" t="s">
        <v>20</v>
      </c>
      <c r="K11" s="3">
        <f t="shared" si="0"/>
        <v>1</v>
      </c>
      <c r="L11" s="96"/>
    </row>
    <row r="12" spans="1:12" x14ac:dyDescent="0.3">
      <c r="A12" s="7">
        <f t="shared" si="1"/>
        <v>8</v>
      </c>
      <c r="B12" s="3" t="s">
        <v>152</v>
      </c>
      <c r="C12" s="10">
        <v>43626</v>
      </c>
      <c r="D12" s="3" t="s">
        <v>11</v>
      </c>
      <c r="E12" s="3" t="s">
        <v>22</v>
      </c>
      <c r="F12" s="3">
        <v>75</v>
      </c>
      <c r="G12" s="3" t="s">
        <v>56</v>
      </c>
      <c r="H12" s="3"/>
      <c r="I12" s="3">
        <v>4</v>
      </c>
      <c r="J12" s="3" t="s">
        <v>22</v>
      </c>
      <c r="K12" s="3">
        <f t="shared" si="0"/>
        <v>1</v>
      </c>
      <c r="L12" s="96"/>
    </row>
    <row r="13" spans="1:12" x14ac:dyDescent="0.3">
      <c r="A13" s="7">
        <f t="shared" si="1"/>
        <v>9</v>
      </c>
      <c r="B13" s="3" t="s">
        <v>152</v>
      </c>
      <c r="C13" s="10">
        <v>43626</v>
      </c>
      <c r="D13" s="3" t="s">
        <v>12</v>
      </c>
      <c r="E13" s="3" t="s">
        <v>18</v>
      </c>
      <c r="F13" s="3">
        <v>75</v>
      </c>
      <c r="G13" s="3" t="s">
        <v>57</v>
      </c>
      <c r="H13" s="3"/>
      <c r="I13" s="3">
        <v>6</v>
      </c>
      <c r="J13" s="3" t="s">
        <v>22</v>
      </c>
      <c r="K13" s="3">
        <f t="shared" si="0"/>
        <v>0</v>
      </c>
      <c r="L13" s="96"/>
    </row>
    <row r="14" spans="1:12" x14ac:dyDescent="0.3">
      <c r="A14" s="7">
        <f t="shared" si="1"/>
        <v>10</v>
      </c>
      <c r="B14" s="3" t="s">
        <v>152</v>
      </c>
      <c r="C14" s="10">
        <v>43626</v>
      </c>
      <c r="D14" s="3" t="s">
        <v>11</v>
      </c>
      <c r="E14" s="3" t="s">
        <v>19</v>
      </c>
      <c r="F14" s="3">
        <v>75</v>
      </c>
      <c r="G14" s="3" t="s">
        <v>105</v>
      </c>
      <c r="H14" s="3"/>
      <c r="I14" s="3">
        <v>2</v>
      </c>
      <c r="J14" s="3" t="s">
        <v>19</v>
      </c>
      <c r="K14" s="3">
        <f t="shared" si="0"/>
        <v>1</v>
      </c>
      <c r="L14" s="96"/>
    </row>
    <row r="15" spans="1:12" x14ac:dyDescent="0.3">
      <c r="A15" s="7">
        <f t="shared" si="1"/>
        <v>11</v>
      </c>
      <c r="B15" s="3" t="s">
        <v>152</v>
      </c>
      <c r="C15" s="10">
        <v>43626</v>
      </c>
      <c r="D15" s="3" t="s">
        <v>11</v>
      </c>
      <c r="E15" s="3" t="s">
        <v>21</v>
      </c>
      <c r="F15" s="3">
        <v>75</v>
      </c>
      <c r="G15" s="3" t="s">
        <v>58</v>
      </c>
      <c r="H15" s="3"/>
      <c r="I15" s="3">
        <v>4</v>
      </c>
      <c r="J15" s="3" t="s">
        <v>18</v>
      </c>
      <c r="K15" s="3">
        <f t="shared" si="0"/>
        <v>0</v>
      </c>
      <c r="L15" s="96"/>
    </row>
    <row r="16" spans="1:12" x14ac:dyDescent="0.3">
      <c r="A16" s="7">
        <f t="shared" si="1"/>
        <v>12</v>
      </c>
      <c r="B16" s="3" t="s">
        <v>152</v>
      </c>
      <c r="C16" s="10">
        <v>43626</v>
      </c>
      <c r="D16" s="3" t="s">
        <v>12</v>
      </c>
      <c r="E16" s="3" t="s">
        <v>20</v>
      </c>
      <c r="F16" s="3">
        <v>75</v>
      </c>
      <c r="G16" s="3" t="s">
        <v>58</v>
      </c>
      <c r="H16" s="3"/>
      <c r="I16" s="3">
        <v>6</v>
      </c>
      <c r="J16" s="3" t="s">
        <v>20</v>
      </c>
      <c r="K16" s="3">
        <f t="shared" si="0"/>
        <v>1</v>
      </c>
      <c r="L16" s="96"/>
    </row>
    <row r="17" spans="1:12" x14ac:dyDescent="0.3">
      <c r="A17" s="7">
        <f t="shared" si="1"/>
        <v>13</v>
      </c>
      <c r="B17" s="3" t="s">
        <v>152</v>
      </c>
      <c r="C17" s="10">
        <v>43626</v>
      </c>
      <c r="D17" s="3" t="s">
        <v>11</v>
      </c>
      <c r="E17" s="3" t="s">
        <v>22</v>
      </c>
      <c r="F17" s="3">
        <v>75</v>
      </c>
      <c r="G17" s="3" t="s">
        <v>59</v>
      </c>
      <c r="H17" s="3"/>
      <c r="I17" s="3">
        <v>2</v>
      </c>
      <c r="J17" s="3" t="s">
        <v>18</v>
      </c>
      <c r="K17" s="3">
        <f t="shared" si="0"/>
        <v>0</v>
      </c>
      <c r="L17" s="96"/>
    </row>
    <row r="18" spans="1:12" x14ac:dyDescent="0.3">
      <c r="A18" s="7">
        <f t="shared" si="1"/>
        <v>14</v>
      </c>
      <c r="B18" s="3" t="s">
        <v>152</v>
      </c>
      <c r="C18" s="10">
        <v>43626</v>
      </c>
      <c r="D18" s="3" t="s">
        <v>12</v>
      </c>
      <c r="E18" s="3" t="s">
        <v>18</v>
      </c>
      <c r="F18" s="3">
        <v>75</v>
      </c>
      <c r="G18" s="3" t="s">
        <v>26</v>
      </c>
      <c r="H18" s="3"/>
      <c r="I18" s="3">
        <v>4</v>
      </c>
      <c r="J18" s="3" t="s">
        <v>18</v>
      </c>
      <c r="K18" s="3">
        <f t="shared" si="0"/>
        <v>1</v>
      </c>
      <c r="L18" s="96"/>
    </row>
    <row r="19" spans="1:12" x14ac:dyDescent="0.3">
      <c r="A19" s="7">
        <f t="shared" si="1"/>
        <v>15</v>
      </c>
      <c r="B19" s="3" t="s">
        <v>152</v>
      </c>
      <c r="C19" s="10">
        <v>43626</v>
      </c>
      <c r="D19" s="3" t="s">
        <v>11</v>
      </c>
      <c r="E19" s="3" t="s">
        <v>19</v>
      </c>
      <c r="F19" s="3">
        <v>75</v>
      </c>
      <c r="G19" s="3" t="s">
        <v>60</v>
      </c>
      <c r="H19" s="3"/>
      <c r="I19" s="3">
        <v>6</v>
      </c>
      <c r="J19" s="3" t="s">
        <v>19</v>
      </c>
      <c r="K19" s="3">
        <f t="shared" si="0"/>
        <v>1</v>
      </c>
      <c r="L19" s="96"/>
    </row>
    <row r="20" spans="1:12" x14ac:dyDescent="0.3">
      <c r="A20" s="7">
        <f t="shared" si="1"/>
        <v>16</v>
      </c>
      <c r="B20" s="3" t="s">
        <v>152</v>
      </c>
      <c r="C20" s="10">
        <v>43626</v>
      </c>
      <c r="D20" s="3" t="s">
        <v>12</v>
      </c>
      <c r="E20" s="3" t="s">
        <v>21</v>
      </c>
      <c r="F20" s="3">
        <v>75</v>
      </c>
      <c r="G20" s="3" t="s">
        <v>68</v>
      </c>
      <c r="H20" s="3"/>
      <c r="I20" s="3">
        <v>2</v>
      </c>
      <c r="J20" s="3" t="s">
        <v>22</v>
      </c>
      <c r="K20" s="3">
        <f t="shared" si="0"/>
        <v>0</v>
      </c>
      <c r="L20" s="96"/>
    </row>
    <row r="21" spans="1:12" x14ac:dyDescent="0.3">
      <c r="A21" s="7">
        <f t="shared" si="1"/>
        <v>17</v>
      </c>
      <c r="B21" s="3" t="s">
        <v>152</v>
      </c>
      <c r="C21" s="10">
        <v>43626</v>
      </c>
      <c r="D21" s="3" t="s">
        <v>11</v>
      </c>
      <c r="E21" s="3" t="s">
        <v>20</v>
      </c>
      <c r="F21" s="3">
        <v>75</v>
      </c>
      <c r="G21" s="3" t="s">
        <v>69</v>
      </c>
      <c r="H21" s="3"/>
      <c r="I21" s="3">
        <v>4</v>
      </c>
      <c r="J21" s="3" t="s">
        <v>20</v>
      </c>
      <c r="K21" s="3">
        <f t="shared" si="0"/>
        <v>1</v>
      </c>
      <c r="L21" s="96"/>
    </row>
    <row r="22" spans="1:12" x14ac:dyDescent="0.3">
      <c r="A22" s="7">
        <f t="shared" si="1"/>
        <v>18</v>
      </c>
      <c r="B22" s="3" t="s">
        <v>152</v>
      </c>
      <c r="C22" s="10">
        <v>43626</v>
      </c>
      <c r="D22" s="3" t="s">
        <v>12</v>
      </c>
      <c r="E22" s="3" t="s">
        <v>22</v>
      </c>
      <c r="F22" s="3">
        <v>75</v>
      </c>
      <c r="G22" s="3" t="s">
        <v>70</v>
      </c>
      <c r="H22" s="3"/>
      <c r="I22" s="3">
        <v>6</v>
      </c>
      <c r="J22" s="3" t="s">
        <v>21</v>
      </c>
      <c r="K22" s="3">
        <f t="shared" si="0"/>
        <v>0</v>
      </c>
      <c r="L22" s="96"/>
    </row>
    <row r="23" spans="1:12" x14ac:dyDescent="0.3">
      <c r="A23" s="7">
        <f t="shared" si="1"/>
        <v>19</v>
      </c>
      <c r="B23" s="3" t="s">
        <v>152</v>
      </c>
      <c r="C23" s="10">
        <v>43626</v>
      </c>
      <c r="D23" s="3"/>
      <c r="E23" s="3" t="s">
        <v>18</v>
      </c>
      <c r="F23" s="3">
        <v>75</v>
      </c>
      <c r="G23" s="3" t="s">
        <v>25</v>
      </c>
      <c r="H23" s="3"/>
      <c r="I23" s="3">
        <v>6</v>
      </c>
      <c r="J23" s="3" t="s">
        <v>21</v>
      </c>
      <c r="K23" s="3">
        <f t="shared" si="0"/>
        <v>0</v>
      </c>
      <c r="L23" s="96"/>
    </row>
    <row r="24" spans="1:12" x14ac:dyDescent="0.3">
      <c r="A24" s="7">
        <f t="shared" si="1"/>
        <v>20</v>
      </c>
      <c r="B24" s="3"/>
      <c r="C24" s="10"/>
      <c r="D24" s="3"/>
      <c r="E24" s="3"/>
      <c r="F24" s="3"/>
      <c r="G24" s="3"/>
      <c r="H24" s="3"/>
      <c r="I24" s="3"/>
      <c r="J24" s="3"/>
      <c r="K24" s="3" t="str">
        <f t="shared" si="0"/>
        <v/>
      </c>
      <c r="L24" s="96"/>
    </row>
    <row r="25" spans="1:12" x14ac:dyDescent="0.3">
      <c r="A25" s="7">
        <f t="shared" si="1"/>
        <v>21</v>
      </c>
      <c r="B25" s="3"/>
      <c r="C25" s="10"/>
      <c r="D25" s="3"/>
      <c r="E25" s="3"/>
      <c r="F25" s="3"/>
      <c r="G25" s="3"/>
      <c r="H25" s="3"/>
      <c r="I25" s="3"/>
      <c r="J25" s="3"/>
      <c r="K25" s="3" t="str">
        <f t="shared" si="0"/>
        <v/>
      </c>
      <c r="L25" s="96"/>
    </row>
    <row r="26" spans="1:12" x14ac:dyDescent="0.3">
      <c r="A26" s="7">
        <f t="shared" si="1"/>
        <v>22</v>
      </c>
      <c r="B26" s="3"/>
      <c r="C26" s="10"/>
      <c r="D26" s="3"/>
      <c r="E26" s="3"/>
      <c r="F26" s="3"/>
      <c r="G26" s="3"/>
      <c r="H26" s="3"/>
      <c r="I26" s="3"/>
      <c r="J26" s="3"/>
      <c r="K26" s="3" t="str">
        <f t="shared" si="0"/>
        <v/>
      </c>
      <c r="L26" s="96"/>
    </row>
    <row r="27" spans="1:12" x14ac:dyDescent="0.3">
      <c r="A27" s="7">
        <f t="shared" si="1"/>
        <v>23</v>
      </c>
      <c r="B27" s="3"/>
      <c r="C27" s="10"/>
      <c r="D27" s="3"/>
      <c r="E27" s="3"/>
      <c r="F27" s="3"/>
      <c r="G27" s="3"/>
      <c r="H27" s="3"/>
      <c r="I27" s="3"/>
      <c r="J27" s="3"/>
      <c r="K27" s="3" t="str">
        <f t="shared" si="0"/>
        <v/>
      </c>
      <c r="L27" s="96"/>
    </row>
    <row r="28" spans="1:12" x14ac:dyDescent="0.3">
      <c r="A28" s="7">
        <f t="shared" si="1"/>
        <v>24</v>
      </c>
      <c r="B28" s="3"/>
      <c r="C28" s="10"/>
      <c r="D28" s="3"/>
      <c r="E28" s="3"/>
      <c r="F28" s="3"/>
      <c r="G28" s="3"/>
      <c r="H28" s="3"/>
      <c r="I28" s="3"/>
      <c r="J28" s="3"/>
      <c r="K28" s="3" t="str">
        <f t="shared" si="0"/>
        <v/>
      </c>
      <c r="L28" s="96"/>
    </row>
    <row r="29" spans="1:12" x14ac:dyDescent="0.3">
      <c r="A29" s="7">
        <f t="shared" si="1"/>
        <v>25</v>
      </c>
      <c r="B29" s="3"/>
      <c r="C29" s="10"/>
      <c r="D29" s="3"/>
      <c r="E29" s="3"/>
      <c r="F29" s="3"/>
      <c r="G29" s="3"/>
      <c r="H29" s="3"/>
      <c r="I29" s="3"/>
      <c r="J29" s="3"/>
      <c r="K29" s="3" t="str">
        <f t="shared" si="0"/>
        <v/>
      </c>
      <c r="L29" s="96"/>
    </row>
    <row r="30" spans="1:12" x14ac:dyDescent="0.3">
      <c r="A30" s="7">
        <f t="shared" si="1"/>
        <v>26</v>
      </c>
      <c r="B30" s="3"/>
      <c r="C30" s="10"/>
      <c r="D30" s="3"/>
      <c r="E30" s="3"/>
      <c r="F30" s="3"/>
      <c r="G30" s="3"/>
      <c r="H30" s="3"/>
      <c r="I30" s="3"/>
      <c r="J30" s="3"/>
      <c r="K30" s="3" t="str">
        <f t="shared" si="0"/>
        <v/>
      </c>
      <c r="L30" s="96"/>
    </row>
    <row r="31" spans="1:12" x14ac:dyDescent="0.3">
      <c r="A31" s="7">
        <f t="shared" si="1"/>
        <v>27</v>
      </c>
      <c r="B31" s="3"/>
      <c r="C31" s="10"/>
      <c r="D31" s="3"/>
      <c r="E31" s="3"/>
      <c r="F31" s="3"/>
      <c r="G31" s="3"/>
      <c r="H31" s="3"/>
      <c r="I31" s="3"/>
      <c r="J31" s="3"/>
      <c r="K31" s="3" t="str">
        <f t="shared" si="0"/>
        <v/>
      </c>
      <c r="L31" s="96"/>
    </row>
    <row r="32" spans="1:12" x14ac:dyDescent="0.3">
      <c r="A32" s="7">
        <f t="shared" si="1"/>
        <v>28</v>
      </c>
      <c r="B32" s="3"/>
      <c r="C32" s="10"/>
      <c r="D32" s="3"/>
      <c r="E32" s="3"/>
      <c r="F32" s="3"/>
      <c r="G32" s="3"/>
      <c r="H32" s="3"/>
      <c r="I32" s="3"/>
      <c r="J32" s="3"/>
      <c r="K32" s="3" t="str">
        <f t="shared" si="0"/>
        <v/>
      </c>
      <c r="L32" s="96"/>
    </row>
    <row r="33" spans="1:12" x14ac:dyDescent="0.3">
      <c r="A33" s="7">
        <f t="shared" si="1"/>
        <v>29</v>
      </c>
      <c r="B33" s="3"/>
      <c r="C33" s="10"/>
      <c r="D33" s="3"/>
      <c r="E33" s="3"/>
      <c r="F33" s="3"/>
      <c r="G33" s="3"/>
      <c r="H33" s="3"/>
      <c r="I33" s="3"/>
      <c r="J33" s="3"/>
      <c r="K33" s="3" t="str">
        <f t="shared" si="0"/>
        <v/>
      </c>
      <c r="L33" s="96"/>
    </row>
    <row r="34" spans="1:12" x14ac:dyDescent="0.3">
      <c r="A34" s="7">
        <f t="shared" si="1"/>
        <v>30</v>
      </c>
      <c r="B34" s="3"/>
      <c r="C34" s="10"/>
      <c r="D34" s="3"/>
      <c r="E34" s="3"/>
      <c r="F34" s="3"/>
      <c r="G34" s="3"/>
      <c r="H34" s="3"/>
      <c r="I34" s="3"/>
      <c r="J34" s="3"/>
      <c r="K34" s="3" t="str">
        <f t="shared" si="0"/>
        <v/>
      </c>
      <c r="L34" s="96"/>
    </row>
    <row r="35" spans="1:12" x14ac:dyDescent="0.3">
      <c r="A35" s="7">
        <f t="shared" si="1"/>
        <v>31</v>
      </c>
      <c r="B35" s="3"/>
      <c r="C35" s="10"/>
      <c r="D35" s="3"/>
      <c r="E35" s="3"/>
      <c r="F35" s="3"/>
      <c r="G35" s="3"/>
      <c r="H35" s="3"/>
      <c r="I35" s="3"/>
      <c r="J35" s="3"/>
      <c r="K35" s="3" t="str">
        <f t="shared" si="0"/>
        <v/>
      </c>
      <c r="L35" s="96"/>
    </row>
    <row r="36" spans="1:12" x14ac:dyDescent="0.3">
      <c r="A36" s="7">
        <f t="shared" si="1"/>
        <v>32</v>
      </c>
      <c r="B36" s="3"/>
      <c r="C36" s="10"/>
      <c r="D36" s="3"/>
      <c r="E36" s="3"/>
      <c r="F36" s="3"/>
      <c r="G36" s="3"/>
      <c r="H36" s="3"/>
      <c r="I36" s="3"/>
      <c r="J36" s="3"/>
      <c r="K36" s="3" t="str">
        <f t="shared" si="0"/>
        <v/>
      </c>
      <c r="L36" s="96"/>
    </row>
    <row r="37" spans="1:12" x14ac:dyDescent="0.3">
      <c r="A37" s="7">
        <f t="shared" si="1"/>
        <v>33</v>
      </c>
      <c r="B37" s="3"/>
      <c r="C37" s="10"/>
      <c r="D37" s="3"/>
      <c r="E37" s="3"/>
      <c r="F37" s="3"/>
      <c r="G37" s="3"/>
      <c r="H37" s="3"/>
      <c r="I37" s="3"/>
      <c r="J37" s="3"/>
      <c r="K37" s="3" t="str">
        <f t="shared" si="0"/>
        <v/>
      </c>
      <c r="L37" s="96"/>
    </row>
    <row r="38" spans="1:12" x14ac:dyDescent="0.3">
      <c r="A38" s="7">
        <f t="shared" si="1"/>
        <v>34</v>
      </c>
      <c r="B38" s="3"/>
      <c r="C38" s="10"/>
      <c r="D38" s="3"/>
      <c r="E38" s="3"/>
      <c r="F38" s="3"/>
      <c r="G38" s="3"/>
      <c r="H38" s="3"/>
      <c r="I38" s="3"/>
      <c r="J38" s="3"/>
      <c r="K38" s="3" t="str">
        <f t="shared" si="0"/>
        <v/>
      </c>
      <c r="L38" s="96"/>
    </row>
    <row r="39" spans="1:12" x14ac:dyDescent="0.3">
      <c r="A39" s="7">
        <f t="shared" si="1"/>
        <v>35</v>
      </c>
      <c r="B39" s="3"/>
      <c r="C39" s="10"/>
      <c r="D39" s="3"/>
      <c r="E39" s="3"/>
      <c r="F39" s="3"/>
      <c r="G39" s="3"/>
      <c r="H39" s="3"/>
      <c r="I39" s="3"/>
      <c r="J39" s="3"/>
      <c r="K39" s="3" t="str">
        <f t="shared" si="0"/>
        <v/>
      </c>
      <c r="L39" s="96"/>
    </row>
    <row r="40" spans="1:12" x14ac:dyDescent="0.3">
      <c r="A40" s="7">
        <f t="shared" si="1"/>
        <v>36</v>
      </c>
      <c r="B40" s="3"/>
      <c r="C40" s="10"/>
      <c r="D40" s="3"/>
      <c r="E40" s="3"/>
      <c r="F40" s="3"/>
      <c r="G40" s="3"/>
      <c r="H40" s="3"/>
      <c r="I40" s="3"/>
      <c r="J40" s="3"/>
      <c r="K40" s="3" t="str">
        <f t="shared" si="0"/>
        <v/>
      </c>
      <c r="L40" s="96"/>
    </row>
    <row r="41" spans="1:12" x14ac:dyDescent="0.3">
      <c r="A41" s="7">
        <f t="shared" si="1"/>
        <v>37</v>
      </c>
      <c r="B41" s="3"/>
      <c r="C41" s="10"/>
      <c r="D41" s="3"/>
      <c r="E41" s="3"/>
      <c r="F41" s="3"/>
      <c r="G41" s="3"/>
      <c r="H41" s="3"/>
      <c r="I41" s="3"/>
      <c r="J41" s="3"/>
      <c r="K41" s="3" t="str">
        <f t="shared" si="0"/>
        <v/>
      </c>
      <c r="L41" s="96"/>
    </row>
    <row r="42" spans="1:12" x14ac:dyDescent="0.3">
      <c r="A42" s="7">
        <f t="shared" si="1"/>
        <v>38</v>
      </c>
      <c r="B42" s="3"/>
      <c r="C42" s="10"/>
      <c r="D42" s="3"/>
      <c r="E42" s="3"/>
      <c r="F42" s="3"/>
      <c r="G42" s="3"/>
      <c r="H42" s="3"/>
      <c r="I42" s="3"/>
      <c r="J42" s="3"/>
      <c r="K42" s="3" t="str">
        <f t="shared" si="0"/>
        <v/>
      </c>
      <c r="L42" s="96"/>
    </row>
    <row r="43" spans="1:12" x14ac:dyDescent="0.3">
      <c r="A43" s="7">
        <f t="shared" si="1"/>
        <v>39</v>
      </c>
      <c r="B43" s="3"/>
      <c r="C43" s="10"/>
      <c r="D43" s="3"/>
      <c r="E43" s="3"/>
      <c r="F43" s="3"/>
      <c r="G43" s="3"/>
      <c r="H43" s="3"/>
      <c r="I43" s="3"/>
      <c r="J43" s="3"/>
      <c r="K43" s="3" t="str">
        <f t="shared" si="0"/>
        <v/>
      </c>
      <c r="L43" s="96"/>
    </row>
    <row r="44" spans="1:12" x14ac:dyDescent="0.3">
      <c r="A44" s="7">
        <f t="shared" si="1"/>
        <v>40</v>
      </c>
      <c r="B44" s="3"/>
      <c r="C44" s="10"/>
      <c r="D44" s="3"/>
      <c r="E44" s="3"/>
      <c r="F44" s="3"/>
      <c r="G44" s="3"/>
      <c r="H44" s="3"/>
      <c r="I44" s="3"/>
      <c r="J44" s="3"/>
      <c r="K44" s="3" t="str">
        <f t="shared" si="0"/>
        <v/>
      </c>
      <c r="L44" s="96"/>
    </row>
    <row r="45" spans="1:12" x14ac:dyDescent="0.3">
      <c r="A45" s="7">
        <f t="shared" si="1"/>
        <v>41</v>
      </c>
      <c r="B45" s="3"/>
      <c r="C45" s="10"/>
      <c r="D45" s="3"/>
      <c r="E45" s="3"/>
      <c r="F45" s="3"/>
      <c r="G45" s="3"/>
      <c r="H45" s="3"/>
      <c r="I45" s="3"/>
      <c r="J45" s="3"/>
      <c r="K45" s="3" t="str">
        <f t="shared" si="0"/>
        <v/>
      </c>
      <c r="L45" s="96"/>
    </row>
    <row r="46" spans="1:12" x14ac:dyDescent="0.3">
      <c r="A46" s="7">
        <f t="shared" si="1"/>
        <v>42</v>
      </c>
      <c r="B46" s="3"/>
      <c r="C46" s="10"/>
      <c r="D46" s="3"/>
      <c r="E46" s="3"/>
      <c r="F46" s="3"/>
      <c r="G46" s="3"/>
      <c r="H46" s="3"/>
      <c r="I46" s="3"/>
      <c r="J46" s="3"/>
      <c r="K46" s="3" t="str">
        <f t="shared" si="0"/>
        <v/>
      </c>
      <c r="L46" s="96"/>
    </row>
    <row r="47" spans="1:12" x14ac:dyDescent="0.3">
      <c r="A47" s="7">
        <f t="shared" si="1"/>
        <v>43</v>
      </c>
      <c r="B47" s="3"/>
      <c r="C47" s="10"/>
      <c r="D47" s="3"/>
      <c r="E47" s="3"/>
      <c r="F47" s="3"/>
      <c r="G47" s="3"/>
      <c r="H47" s="3"/>
      <c r="I47" s="3"/>
      <c r="J47" s="3"/>
      <c r="K47" s="3" t="str">
        <f t="shared" si="0"/>
        <v/>
      </c>
      <c r="L47" s="96"/>
    </row>
    <row r="48" spans="1:12" x14ac:dyDescent="0.3">
      <c r="A48" s="7">
        <f t="shared" si="1"/>
        <v>44</v>
      </c>
      <c r="B48" s="3"/>
      <c r="C48" s="10"/>
      <c r="D48" s="3"/>
      <c r="E48" s="3"/>
      <c r="F48" s="3"/>
      <c r="G48" s="3"/>
      <c r="H48" s="3"/>
      <c r="I48" s="3"/>
      <c r="J48" s="3"/>
      <c r="K48" s="3" t="str">
        <f t="shared" si="0"/>
        <v/>
      </c>
      <c r="L48" s="96"/>
    </row>
    <row r="49" spans="1:12" x14ac:dyDescent="0.3">
      <c r="A49" s="7">
        <f t="shared" si="1"/>
        <v>45</v>
      </c>
      <c r="B49" s="3"/>
      <c r="C49" s="10"/>
      <c r="D49" s="3"/>
      <c r="E49" s="3"/>
      <c r="F49" s="3"/>
      <c r="G49" s="3"/>
      <c r="H49" s="3"/>
      <c r="I49" s="3"/>
      <c r="J49" s="3"/>
      <c r="K49" s="3" t="str">
        <f t="shared" si="0"/>
        <v/>
      </c>
      <c r="L49" s="96"/>
    </row>
    <row r="50" spans="1:12" x14ac:dyDescent="0.3">
      <c r="A50" s="7">
        <f t="shared" si="1"/>
        <v>46</v>
      </c>
      <c r="B50" s="3"/>
      <c r="C50" s="10"/>
      <c r="D50" s="3"/>
      <c r="E50" s="3"/>
      <c r="F50" s="3"/>
      <c r="G50" s="3"/>
      <c r="H50" s="3"/>
      <c r="I50" s="3"/>
      <c r="J50" s="3"/>
      <c r="K50" s="3" t="str">
        <f t="shared" si="0"/>
        <v/>
      </c>
      <c r="L50" s="96"/>
    </row>
    <row r="51" spans="1:12" x14ac:dyDescent="0.3">
      <c r="A51" s="7">
        <f t="shared" si="1"/>
        <v>47</v>
      </c>
      <c r="B51" s="3"/>
      <c r="C51" s="10"/>
      <c r="D51" s="3"/>
      <c r="E51" s="3"/>
      <c r="F51" s="3"/>
      <c r="G51" s="3"/>
      <c r="H51" s="3"/>
      <c r="I51" s="3"/>
      <c r="J51" s="3"/>
      <c r="K51" s="3" t="str">
        <f t="shared" si="0"/>
        <v/>
      </c>
      <c r="L51" s="96"/>
    </row>
    <row r="52" spans="1:12" x14ac:dyDescent="0.3">
      <c r="A52" s="7">
        <f t="shared" si="1"/>
        <v>48</v>
      </c>
      <c r="B52" s="3"/>
      <c r="C52" s="10"/>
      <c r="D52" s="3"/>
      <c r="E52" s="3"/>
      <c r="F52" s="3"/>
      <c r="G52" s="3"/>
      <c r="H52" s="3"/>
      <c r="I52" s="3"/>
      <c r="J52" s="3"/>
      <c r="K52" s="3" t="str">
        <f t="shared" si="0"/>
        <v/>
      </c>
      <c r="L52" s="96"/>
    </row>
    <row r="53" spans="1:12" x14ac:dyDescent="0.3">
      <c r="A53" s="7">
        <f t="shared" si="1"/>
        <v>49</v>
      </c>
      <c r="B53" s="3"/>
      <c r="C53" s="10"/>
      <c r="D53" s="3"/>
      <c r="E53" s="3"/>
      <c r="F53" s="3"/>
      <c r="G53" s="3"/>
      <c r="H53" s="3"/>
      <c r="I53" s="3"/>
      <c r="J53" s="3"/>
      <c r="K53" s="3" t="str">
        <f t="shared" si="0"/>
        <v/>
      </c>
      <c r="L53" s="96"/>
    </row>
    <row r="54" spans="1:12" x14ac:dyDescent="0.3">
      <c r="A54" s="7">
        <f t="shared" si="1"/>
        <v>50</v>
      </c>
      <c r="B54" s="3"/>
      <c r="C54" s="10"/>
      <c r="D54" s="3"/>
      <c r="E54" s="3"/>
      <c r="F54" s="3"/>
      <c r="G54" s="3"/>
      <c r="H54" s="3"/>
      <c r="I54" s="3"/>
      <c r="J54" s="3"/>
      <c r="K54" s="3" t="str">
        <f t="shared" si="0"/>
        <v/>
      </c>
      <c r="L54" s="96"/>
    </row>
    <row r="55" spans="1:12" x14ac:dyDescent="0.3">
      <c r="A55" s="7">
        <f t="shared" si="1"/>
        <v>51</v>
      </c>
      <c r="B55" s="3"/>
      <c r="C55" s="10"/>
      <c r="D55" s="3"/>
      <c r="E55" s="3"/>
      <c r="F55" s="3"/>
      <c r="G55" s="3"/>
      <c r="H55" s="3"/>
      <c r="I55" s="3"/>
      <c r="J55" s="3"/>
      <c r="K55" s="3" t="str">
        <f t="shared" si="0"/>
        <v/>
      </c>
      <c r="L55" s="96"/>
    </row>
    <row r="56" spans="1:12" x14ac:dyDescent="0.3">
      <c r="A56" s="7">
        <f t="shared" si="1"/>
        <v>52</v>
      </c>
      <c r="B56" s="3"/>
      <c r="C56" s="10"/>
      <c r="D56" s="3"/>
      <c r="E56" s="3"/>
      <c r="F56" s="3"/>
      <c r="G56" s="3"/>
      <c r="H56" s="3"/>
      <c r="I56" s="3"/>
      <c r="J56" s="3"/>
      <c r="K56" s="3" t="str">
        <f t="shared" si="0"/>
        <v/>
      </c>
      <c r="L56" s="96"/>
    </row>
    <row r="57" spans="1:12" x14ac:dyDescent="0.3">
      <c r="A57" s="7">
        <f t="shared" si="1"/>
        <v>53</v>
      </c>
      <c r="B57" s="3"/>
      <c r="C57" s="10"/>
      <c r="D57" s="3"/>
      <c r="E57" s="3"/>
      <c r="F57" s="3"/>
      <c r="G57" s="3"/>
      <c r="H57" s="3"/>
      <c r="I57" s="3"/>
      <c r="J57" s="3"/>
      <c r="K57" s="3" t="str">
        <f t="shared" si="0"/>
        <v/>
      </c>
      <c r="L57" s="96"/>
    </row>
    <row r="58" spans="1:12" x14ac:dyDescent="0.3">
      <c r="A58" s="7">
        <f t="shared" si="1"/>
        <v>54</v>
      </c>
      <c r="B58" s="3"/>
      <c r="C58" s="10"/>
      <c r="D58" s="3"/>
      <c r="E58" s="3"/>
      <c r="F58" s="3"/>
      <c r="G58" s="3"/>
      <c r="H58" s="3"/>
      <c r="I58" s="3"/>
      <c r="J58" s="3"/>
      <c r="K58" s="3" t="str">
        <f t="shared" si="0"/>
        <v/>
      </c>
      <c r="L58" s="96"/>
    </row>
    <row r="59" spans="1:12" x14ac:dyDescent="0.3">
      <c r="A59" s="7">
        <f t="shared" si="1"/>
        <v>55</v>
      </c>
      <c r="B59" s="3"/>
      <c r="C59" s="10"/>
      <c r="D59" s="3"/>
      <c r="E59" s="3"/>
      <c r="F59" s="3"/>
      <c r="G59" s="3"/>
      <c r="H59" s="3"/>
      <c r="I59" s="3"/>
      <c r="J59" s="3"/>
      <c r="K59" s="3" t="str">
        <f t="shared" si="0"/>
        <v/>
      </c>
      <c r="L59" s="96"/>
    </row>
    <row r="60" spans="1:12" x14ac:dyDescent="0.3">
      <c r="A60" s="7">
        <f t="shared" si="1"/>
        <v>56</v>
      </c>
      <c r="B60" s="3"/>
      <c r="C60" s="10"/>
      <c r="D60" s="3"/>
      <c r="E60" s="3"/>
      <c r="F60" s="3"/>
      <c r="G60" s="3"/>
      <c r="H60" s="3"/>
      <c r="I60" s="3"/>
      <c r="J60" s="3"/>
      <c r="K60" s="3" t="str">
        <f t="shared" si="0"/>
        <v/>
      </c>
      <c r="L60" s="96"/>
    </row>
    <row r="61" spans="1:12" x14ac:dyDescent="0.3">
      <c r="A61" s="7">
        <f t="shared" si="1"/>
        <v>57</v>
      </c>
      <c r="B61" s="3"/>
      <c r="C61" s="10"/>
      <c r="D61" s="3"/>
      <c r="E61" s="3"/>
      <c r="F61" s="3"/>
      <c r="G61" s="3"/>
      <c r="H61" s="3"/>
      <c r="I61" s="3"/>
      <c r="J61" s="3"/>
      <c r="K61" s="3" t="str">
        <f t="shared" si="0"/>
        <v/>
      </c>
      <c r="L61" s="96"/>
    </row>
    <row r="62" spans="1:12" x14ac:dyDescent="0.3">
      <c r="A62" s="7">
        <f t="shared" si="1"/>
        <v>58</v>
      </c>
      <c r="B62" s="3"/>
      <c r="C62" s="10"/>
      <c r="D62" s="3"/>
      <c r="E62" s="3"/>
      <c r="F62" s="3"/>
      <c r="G62" s="3"/>
      <c r="H62" s="3"/>
      <c r="I62" s="3"/>
      <c r="J62" s="3"/>
      <c r="K62" s="3" t="str">
        <f t="shared" si="0"/>
        <v/>
      </c>
      <c r="L62" s="96"/>
    </row>
    <row r="63" spans="1:12" x14ac:dyDescent="0.3">
      <c r="A63" s="7">
        <f t="shared" si="1"/>
        <v>59</v>
      </c>
      <c r="B63" s="3"/>
      <c r="C63" s="10"/>
      <c r="D63" s="3"/>
      <c r="E63" s="3"/>
      <c r="F63" s="3"/>
      <c r="G63" s="3"/>
      <c r="H63" s="3"/>
      <c r="I63" s="3"/>
      <c r="J63" s="3"/>
      <c r="K63" s="3" t="str">
        <f t="shared" si="0"/>
        <v/>
      </c>
      <c r="L63" s="96"/>
    </row>
    <row r="64" spans="1:12" x14ac:dyDescent="0.3">
      <c r="A64" s="7">
        <f t="shared" si="1"/>
        <v>60</v>
      </c>
      <c r="B64" s="3"/>
      <c r="C64" s="10"/>
      <c r="D64" s="3"/>
      <c r="E64" s="3"/>
      <c r="F64" s="3"/>
      <c r="G64" s="3"/>
      <c r="H64" s="3"/>
      <c r="I64" s="3"/>
      <c r="J64" s="3"/>
      <c r="K64" s="3" t="str">
        <f t="shared" si="0"/>
        <v/>
      </c>
      <c r="L64" s="96"/>
    </row>
    <row r="65" spans="1:12" x14ac:dyDescent="0.3">
      <c r="A65" s="7">
        <f t="shared" si="1"/>
        <v>61</v>
      </c>
      <c r="B65" s="3"/>
      <c r="C65" s="10"/>
      <c r="D65" s="3"/>
      <c r="E65" s="3"/>
      <c r="F65" s="3"/>
      <c r="G65" s="3"/>
      <c r="H65" s="3"/>
      <c r="I65" s="3"/>
      <c r="J65" s="3"/>
      <c r="K65" s="3" t="str">
        <f t="shared" si="0"/>
        <v/>
      </c>
      <c r="L65" s="96"/>
    </row>
    <row r="66" spans="1:12" x14ac:dyDescent="0.3">
      <c r="A66" s="7">
        <f t="shared" si="1"/>
        <v>62</v>
      </c>
      <c r="B66" s="3"/>
      <c r="C66" s="10"/>
      <c r="D66" s="3"/>
      <c r="E66" s="3"/>
      <c r="F66" s="3"/>
      <c r="G66" s="3"/>
      <c r="H66" s="3"/>
      <c r="I66" s="3"/>
      <c r="J66" s="3"/>
      <c r="K66" s="3" t="str">
        <f t="shared" si="0"/>
        <v/>
      </c>
      <c r="L66" s="96"/>
    </row>
    <row r="67" spans="1:12" x14ac:dyDescent="0.3">
      <c r="A67" s="7">
        <f t="shared" si="1"/>
        <v>63</v>
      </c>
      <c r="B67" s="3"/>
      <c r="C67" s="10"/>
      <c r="D67" s="3"/>
      <c r="E67" s="3"/>
      <c r="F67" s="3"/>
      <c r="G67" s="3"/>
      <c r="H67" s="3"/>
      <c r="I67" s="3"/>
      <c r="J67" s="3"/>
      <c r="K67" s="3" t="str">
        <f t="shared" si="0"/>
        <v/>
      </c>
      <c r="L67" s="96"/>
    </row>
    <row r="68" spans="1:12" x14ac:dyDescent="0.3">
      <c r="A68" s="7">
        <f t="shared" si="1"/>
        <v>64</v>
      </c>
      <c r="B68" s="3"/>
      <c r="C68" s="10"/>
      <c r="D68" s="3"/>
      <c r="E68" s="3"/>
      <c r="F68" s="3"/>
      <c r="G68" s="3"/>
      <c r="H68" s="3"/>
      <c r="I68" s="3"/>
      <c r="J68" s="3"/>
      <c r="K68" s="3" t="str">
        <f t="shared" si="0"/>
        <v/>
      </c>
      <c r="L68" s="96"/>
    </row>
    <row r="69" spans="1:12" x14ac:dyDescent="0.3">
      <c r="A69" s="7">
        <f t="shared" si="1"/>
        <v>65</v>
      </c>
      <c r="B69" s="3"/>
      <c r="C69" s="10"/>
      <c r="D69" s="3"/>
      <c r="E69" s="3"/>
      <c r="F69" s="3"/>
      <c r="G69" s="3"/>
      <c r="H69" s="3"/>
      <c r="I69" s="3"/>
      <c r="J69" s="3"/>
      <c r="K69" s="3" t="str">
        <f t="shared" ref="K69:K132" si="2">IF(ISBLANK(E69),"",IF(E69=J69,1,0))</f>
        <v/>
      </c>
      <c r="L69" s="96"/>
    </row>
    <row r="70" spans="1:12" x14ac:dyDescent="0.3">
      <c r="A70" s="7">
        <f t="shared" si="1"/>
        <v>66</v>
      </c>
      <c r="B70" s="3"/>
      <c r="C70" s="10"/>
      <c r="D70" s="3"/>
      <c r="E70" s="3"/>
      <c r="F70" s="3"/>
      <c r="G70" s="3"/>
      <c r="H70" s="3"/>
      <c r="I70" s="3"/>
      <c r="J70" s="3"/>
      <c r="K70" s="3" t="str">
        <f t="shared" si="2"/>
        <v/>
      </c>
      <c r="L70" s="96"/>
    </row>
    <row r="71" spans="1:12" x14ac:dyDescent="0.3">
      <c r="A71" s="7">
        <f t="shared" ref="A71:A134" si="3">A70+1</f>
        <v>67</v>
      </c>
      <c r="B71" s="3"/>
      <c r="C71" s="10"/>
      <c r="D71" s="3"/>
      <c r="E71" s="3"/>
      <c r="F71" s="3"/>
      <c r="G71" s="3"/>
      <c r="H71" s="3"/>
      <c r="I71" s="3"/>
      <c r="J71" s="3"/>
      <c r="K71" s="3" t="str">
        <f t="shared" si="2"/>
        <v/>
      </c>
      <c r="L71" s="96"/>
    </row>
    <row r="72" spans="1:12" x14ac:dyDescent="0.3">
      <c r="A72" s="7">
        <f t="shared" si="3"/>
        <v>68</v>
      </c>
      <c r="B72" s="3"/>
      <c r="C72" s="10"/>
      <c r="D72" s="3"/>
      <c r="E72" s="3"/>
      <c r="F72" s="3"/>
      <c r="G72" s="3"/>
      <c r="H72" s="3"/>
      <c r="I72" s="3"/>
      <c r="J72" s="3"/>
      <c r="K72" s="3" t="str">
        <f t="shared" si="2"/>
        <v/>
      </c>
      <c r="L72" s="96"/>
    </row>
    <row r="73" spans="1:12" x14ac:dyDescent="0.3">
      <c r="A73" s="7">
        <f t="shared" si="3"/>
        <v>69</v>
      </c>
      <c r="B73" s="3"/>
      <c r="C73" s="10"/>
      <c r="D73" s="3"/>
      <c r="E73" s="3"/>
      <c r="F73" s="3"/>
      <c r="G73" s="3"/>
      <c r="H73" s="3"/>
      <c r="I73" s="3"/>
      <c r="J73" s="3"/>
      <c r="K73" s="3" t="str">
        <f t="shared" si="2"/>
        <v/>
      </c>
      <c r="L73" s="96"/>
    </row>
    <row r="74" spans="1:12" x14ac:dyDescent="0.3">
      <c r="A74" s="7">
        <f t="shared" si="3"/>
        <v>70</v>
      </c>
      <c r="B74" s="3"/>
      <c r="C74" s="10"/>
      <c r="D74" s="3"/>
      <c r="E74" s="3"/>
      <c r="F74" s="3"/>
      <c r="G74" s="3"/>
      <c r="H74" s="3"/>
      <c r="I74" s="3"/>
      <c r="J74" s="3"/>
      <c r="K74" s="3" t="str">
        <f t="shared" si="2"/>
        <v/>
      </c>
      <c r="L74" s="96"/>
    </row>
    <row r="75" spans="1:12" x14ac:dyDescent="0.3">
      <c r="A75" s="7">
        <f t="shared" si="3"/>
        <v>71</v>
      </c>
      <c r="B75" s="3"/>
      <c r="C75" s="10"/>
      <c r="D75" s="3"/>
      <c r="E75" s="3"/>
      <c r="F75" s="3"/>
      <c r="G75" s="3"/>
      <c r="H75" s="3"/>
      <c r="I75" s="3"/>
      <c r="J75" s="3"/>
      <c r="K75" s="3" t="str">
        <f t="shared" si="2"/>
        <v/>
      </c>
      <c r="L75" s="96"/>
    </row>
    <row r="76" spans="1:12" x14ac:dyDescent="0.3">
      <c r="A76" s="7">
        <f t="shared" si="3"/>
        <v>72</v>
      </c>
      <c r="B76" s="3"/>
      <c r="C76" s="10"/>
      <c r="D76" s="3"/>
      <c r="E76" s="3"/>
      <c r="F76" s="3"/>
      <c r="G76" s="3"/>
      <c r="H76" s="3"/>
      <c r="I76" s="3"/>
      <c r="J76" s="3"/>
      <c r="K76" s="3" t="str">
        <f t="shared" si="2"/>
        <v/>
      </c>
      <c r="L76" s="96"/>
    </row>
    <row r="77" spans="1:12" x14ac:dyDescent="0.3">
      <c r="A77" s="7">
        <f t="shared" si="3"/>
        <v>73</v>
      </c>
      <c r="B77" s="3"/>
      <c r="C77" s="10"/>
      <c r="D77" s="3"/>
      <c r="E77" s="3"/>
      <c r="F77" s="3"/>
      <c r="G77" s="3"/>
      <c r="H77" s="3"/>
      <c r="I77" s="3"/>
      <c r="J77" s="3"/>
      <c r="K77" s="3" t="str">
        <f t="shared" si="2"/>
        <v/>
      </c>
      <c r="L77" s="96"/>
    </row>
    <row r="78" spans="1:12" x14ac:dyDescent="0.3">
      <c r="A78" s="7">
        <f t="shared" si="3"/>
        <v>74</v>
      </c>
      <c r="B78" s="3"/>
      <c r="C78" s="10"/>
      <c r="D78" s="3"/>
      <c r="E78" s="3"/>
      <c r="F78" s="3"/>
      <c r="G78" s="3"/>
      <c r="H78" s="3"/>
      <c r="I78" s="3"/>
      <c r="J78" s="3"/>
      <c r="K78" s="3" t="str">
        <f t="shared" si="2"/>
        <v/>
      </c>
      <c r="L78" s="96"/>
    </row>
    <row r="79" spans="1:12" x14ac:dyDescent="0.3">
      <c r="A79" s="7">
        <f t="shared" si="3"/>
        <v>75</v>
      </c>
      <c r="B79" s="3"/>
      <c r="C79" s="10"/>
      <c r="D79" s="3"/>
      <c r="E79" s="3"/>
      <c r="F79" s="3"/>
      <c r="G79" s="3"/>
      <c r="H79" s="49"/>
      <c r="I79" s="3"/>
      <c r="J79" s="3"/>
      <c r="K79" s="3" t="str">
        <f t="shared" si="2"/>
        <v/>
      </c>
      <c r="L79" s="96"/>
    </row>
    <row r="80" spans="1:12" x14ac:dyDescent="0.3">
      <c r="A80" s="7">
        <f t="shared" si="3"/>
        <v>76</v>
      </c>
      <c r="B80" s="3"/>
      <c r="C80" s="10"/>
      <c r="D80" s="3"/>
      <c r="E80" s="3"/>
      <c r="F80" s="3"/>
      <c r="G80" s="3"/>
      <c r="H80" s="3"/>
      <c r="I80" s="3"/>
      <c r="J80" s="3"/>
      <c r="K80" s="3" t="str">
        <f t="shared" si="2"/>
        <v/>
      </c>
      <c r="L80" s="96"/>
    </row>
    <row r="81" spans="1:12" x14ac:dyDescent="0.3">
      <c r="A81" s="7">
        <f t="shared" si="3"/>
        <v>77</v>
      </c>
      <c r="B81" s="3"/>
      <c r="C81" s="10"/>
      <c r="D81" s="3"/>
      <c r="E81" s="3"/>
      <c r="F81" s="3"/>
      <c r="G81" s="3"/>
      <c r="H81" s="3"/>
      <c r="I81" s="3"/>
      <c r="J81" s="3"/>
      <c r="K81" s="3" t="str">
        <f t="shared" si="2"/>
        <v/>
      </c>
      <c r="L81" s="96"/>
    </row>
    <row r="82" spans="1:12" x14ac:dyDescent="0.3">
      <c r="A82" s="7">
        <f t="shared" si="3"/>
        <v>78</v>
      </c>
      <c r="B82" s="3"/>
      <c r="C82" s="10"/>
      <c r="D82" s="3"/>
      <c r="E82" s="3"/>
      <c r="F82" s="3"/>
      <c r="G82" s="3"/>
      <c r="H82" s="3"/>
      <c r="I82" s="3"/>
      <c r="J82" s="3"/>
      <c r="K82" s="3" t="str">
        <f t="shared" si="2"/>
        <v/>
      </c>
      <c r="L82" s="96"/>
    </row>
    <row r="83" spans="1:12" x14ac:dyDescent="0.3">
      <c r="A83" s="7">
        <f t="shared" si="3"/>
        <v>79</v>
      </c>
      <c r="B83" s="3"/>
      <c r="C83" s="10"/>
      <c r="D83" s="3"/>
      <c r="E83" s="3"/>
      <c r="F83" s="3"/>
      <c r="G83" s="3"/>
      <c r="H83" s="3"/>
      <c r="I83" s="3"/>
      <c r="J83" s="3"/>
      <c r="K83" s="3" t="str">
        <f t="shared" si="2"/>
        <v/>
      </c>
      <c r="L83" s="96"/>
    </row>
    <row r="84" spans="1:12" x14ac:dyDescent="0.3">
      <c r="A84" s="7">
        <f t="shared" si="3"/>
        <v>80</v>
      </c>
      <c r="B84" s="3"/>
      <c r="C84" s="10"/>
      <c r="D84" s="3"/>
      <c r="E84" s="3"/>
      <c r="F84" s="3"/>
      <c r="G84" s="3"/>
      <c r="H84" s="50"/>
      <c r="I84" s="3"/>
      <c r="J84" s="3"/>
      <c r="K84" s="3" t="str">
        <f t="shared" si="2"/>
        <v/>
      </c>
      <c r="L84" s="96"/>
    </row>
    <row r="85" spans="1:12" x14ac:dyDescent="0.3">
      <c r="A85" s="7">
        <f t="shared" si="3"/>
        <v>81</v>
      </c>
      <c r="B85" s="3"/>
      <c r="C85" s="10"/>
      <c r="D85" s="3"/>
      <c r="E85" s="3"/>
      <c r="F85" s="3"/>
      <c r="G85" s="3"/>
      <c r="H85" s="3"/>
      <c r="I85" s="3"/>
      <c r="J85" s="3"/>
      <c r="K85" s="3" t="str">
        <f t="shared" si="2"/>
        <v/>
      </c>
      <c r="L85" s="96"/>
    </row>
    <row r="86" spans="1:12" x14ac:dyDescent="0.3">
      <c r="A86" s="7">
        <f t="shared" si="3"/>
        <v>82</v>
      </c>
      <c r="B86" s="3"/>
      <c r="C86" s="10"/>
      <c r="D86" s="3"/>
      <c r="E86" s="3"/>
      <c r="F86" s="3"/>
      <c r="G86" s="3"/>
      <c r="H86" s="3"/>
      <c r="I86" s="3"/>
      <c r="J86" s="3"/>
      <c r="K86" s="3" t="str">
        <f t="shared" si="2"/>
        <v/>
      </c>
      <c r="L86" s="96"/>
    </row>
    <row r="87" spans="1:12" x14ac:dyDescent="0.3">
      <c r="A87" s="7">
        <f t="shared" si="3"/>
        <v>83</v>
      </c>
      <c r="B87" s="3"/>
      <c r="C87" s="10"/>
      <c r="D87" s="3"/>
      <c r="E87" s="3"/>
      <c r="F87" s="3"/>
      <c r="G87" s="3"/>
      <c r="H87" s="3"/>
      <c r="I87" s="3"/>
      <c r="J87" s="3"/>
      <c r="K87" s="3" t="str">
        <f t="shared" si="2"/>
        <v/>
      </c>
      <c r="L87" s="96"/>
    </row>
    <row r="88" spans="1:12" x14ac:dyDescent="0.3">
      <c r="A88" s="7">
        <f t="shared" si="3"/>
        <v>84</v>
      </c>
      <c r="B88" s="3"/>
      <c r="C88" s="10"/>
      <c r="D88" s="3"/>
      <c r="E88" s="3"/>
      <c r="F88" s="3"/>
      <c r="G88" s="3"/>
      <c r="H88" s="3"/>
      <c r="I88" s="3"/>
      <c r="J88" s="3"/>
      <c r="K88" s="3" t="str">
        <f t="shared" si="2"/>
        <v/>
      </c>
      <c r="L88" s="96"/>
    </row>
    <row r="89" spans="1:12" x14ac:dyDescent="0.3">
      <c r="A89" s="7">
        <f t="shared" si="3"/>
        <v>85</v>
      </c>
      <c r="B89" s="3"/>
      <c r="C89" s="10"/>
      <c r="D89" s="3"/>
      <c r="E89" s="3"/>
      <c r="F89" s="3"/>
      <c r="G89" s="3"/>
      <c r="H89" s="3"/>
      <c r="I89" s="3"/>
      <c r="J89" s="3"/>
      <c r="K89" s="3" t="str">
        <f t="shared" si="2"/>
        <v/>
      </c>
      <c r="L89" s="96"/>
    </row>
    <row r="90" spans="1:12" x14ac:dyDescent="0.3">
      <c r="A90" s="7">
        <f t="shared" si="3"/>
        <v>86</v>
      </c>
      <c r="B90" s="3"/>
      <c r="C90" s="10"/>
      <c r="D90" s="3"/>
      <c r="E90" s="3"/>
      <c r="F90" s="3"/>
      <c r="G90" s="3"/>
      <c r="H90" s="3"/>
      <c r="I90" s="3"/>
      <c r="J90" s="3"/>
      <c r="K90" s="3" t="str">
        <f t="shared" si="2"/>
        <v/>
      </c>
      <c r="L90" s="96"/>
    </row>
    <row r="91" spans="1:12" x14ac:dyDescent="0.3">
      <c r="A91" s="7">
        <f t="shared" si="3"/>
        <v>87</v>
      </c>
      <c r="B91" s="3"/>
      <c r="C91" s="10"/>
      <c r="D91" s="3"/>
      <c r="E91" s="3"/>
      <c r="F91" s="3"/>
      <c r="G91" s="3"/>
      <c r="H91" s="3"/>
      <c r="I91" s="3"/>
      <c r="J91" s="3"/>
      <c r="K91" s="3" t="str">
        <f t="shared" si="2"/>
        <v/>
      </c>
      <c r="L91" s="96"/>
    </row>
    <row r="92" spans="1:12" x14ac:dyDescent="0.3">
      <c r="A92" s="7">
        <f t="shared" si="3"/>
        <v>88</v>
      </c>
      <c r="B92" s="3"/>
      <c r="C92" s="10"/>
      <c r="D92" s="3"/>
      <c r="E92" s="3"/>
      <c r="F92" s="3"/>
      <c r="G92" s="3"/>
      <c r="H92" s="3"/>
      <c r="I92" s="3"/>
      <c r="J92" s="3"/>
      <c r="K92" s="3" t="str">
        <f t="shared" si="2"/>
        <v/>
      </c>
      <c r="L92" s="96"/>
    </row>
    <row r="93" spans="1:12" x14ac:dyDescent="0.3">
      <c r="A93" s="7">
        <f t="shared" si="3"/>
        <v>89</v>
      </c>
      <c r="B93" s="3"/>
      <c r="C93" s="10"/>
      <c r="D93" s="3"/>
      <c r="E93" s="3"/>
      <c r="F93" s="3"/>
      <c r="G93" s="3"/>
      <c r="H93" s="3"/>
      <c r="I93" s="3"/>
      <c r="J93" s="3"/>
      <c r="K93" s="3" t="str">
        <f t="shared" si="2"/>
        <v/>
      </c>
      <c r="L93" s="96"/>
    </row>
    <row r="94" spans="1:12" x14ac:dyDescent="0.3">
      <c r="A94" s="7">
        <f t="shared" si="3"/>
        <v>90</v>
      </c>
      <c r="B94" s="3"/>
      <c r="C94" s="10"/>
      <c r="D94" s="3"/>
      <c r="E94" s="3"/>
      <c r="F94" s="3"/>
      <c r="G94" s="3"/>
      <c r="H94" s="3"/>
      <c r="I94" s="3"/>
      <c r="J94" s="3"/>
      <c r="K94" s="3" t="str">
        <f t="shared" si="2"/>
        <v/>
      </c>
      <c r="L94" s="96"/>
    </row>
    <row r="95" spans="1:12" x14ac:dyDescent="0.3">
      <c r="A95" s="7">
        <f t="shared" si="3"/>
        <v>91</v>
      </c>
      <c r="B95" s="3"/>
      <c r="C95" s="10"/>
      <c r="D95" s="3"/>
      <c r="E95" s="3"/>
      <c r="F95" s="3"/>
      <c r="G95" s="3"/>
      <c r="H95" s="3"/>
      <c r="I95" s="3"/>
      <c r="J95" s="3"/>
      <c r="K95" s="3" t="str">
        <f t="shared" si="2"/>
        <v/>
      </c>
      <c r="L95" s="96"/>
    </row>
    <row r="96" spans="1:12" x14ac:dyDescent="0.3">
      <c r="A96" s="7">
        <f t="shared" si="3"/>
        <v>92</v>
      </c>
      <c r="B96" s="3"/>
      <c r="C96" s="10"/>
      <c r="D96" s="3"/>
      <c r="E96" s="3"/>
      <c r="F96" s="3"/>
      <c r="G96" s="3"/>
      <c r="H96" s="3"/>
      <c r="I96" s="3"/>
      <c r="J96" s="3"/>
      <c r="K96" s="3" t="str">
        <f t="shared" si="2"/>
        <v/>
      </c>
      <c r="L96" s="96"/>
    </row>
    <row r="97" spans="1:12" x14ac:dyDescent="0.3">
      <c r="A97" s="7">
        <f t="shared" si="3"/>
        <v>93</v>
      </c>
      <c r="B97" s="3"/>
      <c r="C97" s="10"/>
      <c r="D97" s="3"/>
      <c r="E97" s="3"/>
      <c r="F97" s="3"/>
      <c r="G97" s="3"/>
      <c r="H97" s="3"/>
      <c r="I97" s="3"/>
      <c r="J97" s="3"/>
      <c r="K97" s="3" t="str">
        <f t="shared" si="2"/>
        <v/>
      </c>
      <c r="L97" s="96"/>
    </row>
    <row r="98" spans="1:12" x14ac:dyDescent="0.3">
      <c r="A98" s="7">
        <f t="shared" si="3"/>
        <v>94</v>
      </c>
      <c r="B98" s="3"/>
      <c r="C98" s="10"/>
      <c r="D98" s="3"/>
      <c r="E98" s="3"/>
      <c r="F98" s="3"/>
      <c r="G98" s="3"/>
      <c r="H98" s="3"/>
      <c r="I98" s="3"/>
      <c r="J98" s="3"/>
      <c r="K98" s="3" t="str">
        <f t="shared" si="2"/>
        <v/>
      </c>
      <c r="L98" s="96"/>
    </row>
    <row r="99" spans="1:12" x14ac:dyDescent="0.3">
      <c r="A99" s="7">
        <f t="shared" si="3"/>
        <v>95</v>
      </c>
      <c r="B99" s="3"/>
      <c r="C99" s="10"/>
      <c r="D99" s="3"/>
      <c r="E99" s="3"/>
      <c r="F99" s="3"/>
      <c r="G99" s="3"/>
      <c r="H99" s="3"/>
      <c r="I99" s="3"/>
      <c r="J99" s="3"/>
      <c r="K99" s="3" t="str">
        <f t="shared" si="2"/>
        <v/>
      </c>
      <c r="L99" s="96"/>
    </row>
    <row r="100" spans="1:12" x14ac:dyDescent="0.3">
      <c r="A100" s="7">
        <f t="shared" si="3"/>
        <v>96</v>
      </c>
      <c r="B100" s="3"/>
      <c r="C100" s="10"/>
      <c r="D100" s="3"/>
      <c r="E100" s="3"/>
      <c r="F100" s="3"/>
      <c r="G100" s="3"/>
      <c r="H100" s="3"/>
      <c r="I100" s="3"/>
      <c r="J100" s="3"/>
      <c r="K100" s="3" t="str">
        <f t="shared" si="2"/>
        <v/>
      </c>
      <c r="L100" s="96"/>
    </row>
    <row r="101" spans="1:12" x14ac:dyDescent="0.3">
      <c r="A101" s="7">
        <f t="shared" si="3"/>
        <v>97</v>
      </c>
      <c r="B101" s="3"/>
      <c r="C101" s="10"/>
      <c r="D101" s="3"/>
      <c r="E101" s="3"/>
      <c r="F101" s="3"/>
      <c r="G101" s="3"/>
      <c r="H101" s="3"/>
      <c r="I101" s="3"/>
      <c r="J101" s="3"/>
      <c r="K101" s="3" t="str">
        <f t="shared" si="2"/>
        <v/>
      </c>
      <c r="L101" s="96"/>
    </row>
    <row r="102" spans="1:12" x14ac:dyDescent="0.3">
      <c r="A102" s="7">
        <f t="shared" si="3"/>
        <v>98</v>
      </c>
      <c r="B102" s="3"/>
      <c r="C102" s="10"/>
      <c r="D102" s="3"/>
      <c r="E102" s="3"/>
      <c r="F102" s="3"/>
      <c r="G102" s="3"/>
      <c r="H102" s="3"/>
      <c r="I102" s="3"/>
      <c r="J102" s="3"/>
      <c r="K102" s="3" t="str">
        <f t="shared" si="2"/>
        <v/>
      </c>
      <c r="L102" s="96"/>
    </row>
    <row r="103" spans="1:12" x14ac:dyDescent="0.3">
      <c r="A103" s="7">
        <f t="shared" si="3"/>
        <v>99</v>
      </c>
      <c r="B103" s="3"/>
      <c r="C103" s="10"/>
      <c r="D103" s="3"/>
      <c r="E103" s="3"/>
      <c r="F103" s="3"/>
      <c r="G103" s="3"/>
      <c r="H103" s="3"/>
      <c r="I103" s="3"/>
      <c r="J103" s="3"/>
      <c r="K103" s="3" t="str">
        <f t="shared" si="2"/>
        <v/>
      </c>
      <c r="L103" s="96"/>
    </row>
    <row r="104" spans="1:12" x14ac:dyDescent="0.3">
      <c r="A104" s="7">
        <f t="shared" si="3"/>
        <v>100</v>
      </c>
      <c r="B104" s="3"/>
      <c r="C104" s="10"/>
      <c r="D104" s="3"/>
      <c r="E104" s="3"/>
      <c r="F104" s="3"/>
      <c r="G104" s="3"/>
      <c r="H104" s="3"/>
      <c r="I104" s="3"/>
      <c r="J104" s="3"/>
      <c r="K104" s="3" t="str">
        <f t="shared" si="2"/>
        <v/>
      </c>
      <c r="L104" s="96"/>
    </row>
    <row r="105" spans="1:12" x14ac:dyDescent="0.3">
      <c r="A105" s="7">
        <f t="shared" si="3"/>
        <v>101</v>
      </c>
      <c r="B105" s="3"/>
      <c r="C105" s="10"/>
      <c r="D105" s="3"/>
      <c r="E105" s="3"/>
      <c r="F105" s="3"/>
      <c r="G105" s="3"/>
      <c r="H105" s="3"/>
      <c r="I105" s="3"/>
      <c r="J105" s="3"/>
      <c r="K105" s="3" t="str">
        <f t="shared" si="2"/>
        <v/>
      </c>
      <c r="L105" s="96"/>
    </row>
    <row r="106" spans="1:12" x14ac:dyDescent="0.3">
      <c r="A106" s="7">
        <f t="shared" si="3"/>
        <v>102</v>
      </c>
      <c r="B106" s="3"/>
      <c r="C106" s="10"/>
      <c r="D106" s="3"/>
      <c r="E106" s="3"/>
      <c r="F106" s="3"/>
      <c r="G106" s="3"/>
      <c r="H106" s="3"/>
      <c r="I106" s="3"/>
      <c r="J106" s="3"/>
      <c r="K106" s="3" t="str">
        <f t="shared" si="2"/>
        <v/>
      </c>
      <c r="L106" s="96"/>
    </row>
    <row r="107" spans="1:12" x14ac:dyDescent="0.3">
      <c r="A107" s="7">
        <f t="shared" si="3"/>
        <v>103</v>
      </c>
      <c r="B107" s="3"/>
      <c r="C107" s="10"/>
      <c r="D107" s="3"/>
      <c r="E107" s="3"/>
      <c r="F107" s="3"/>
      <c r="G107" s="3"/>
      <c r="H107" s="3"/>
      <c r="I107" s="3"/>
      <c r="J107" s="3"/>
      <c r="K107" s="3" t="str">
        <f t="shared" si="2"/>
        <v/>
      </c>
      <c r="L107" s="96"/>
    </row>
    <row r="108" spans="1:12" x14ac:dyDescent="0.3">
      <c r="A108" s="7">
        <f t="shared" si="3"/>
        <v>104</v>
      </c>
      <c r="B108" s="3"/>
      <c r="C108" s="10"/>
      <c r="D108" s="3"/>
      <c r="E108" s="3"/>
      <c r="F108" s="3"/>
      <c r="G108" s="3"/>
      <c r="H108" s="3"/>
      <c r="I108" s="3"/>
      <c r="J108" s="3"/>
      <c r="K108" s="3" t="str">
        <f t="shared" si="2"/>
        <v/>
      </c>
      <c r="L108" s="96"/>
    </row>
    <row r="109" spans="1:12" x14ac:dyDescent="0.3">
      <c r="A109" s="7">
        <f t="shared" si="3"/>
        <v>105</v>
      </c>
      <c r="B109" s="3"/>
      <c r="C109" s="10"/>
      <c r="D109" s="3"/>
      <c r="E109" s="3"/>
      <c r="F109" s="3"/>
      <c r="G109" s="3"/>
      <c r="H109" s="3"/>
      <c r="I109" s="3"/>
      <c r="J109" s="3"/>
      <c r="K109" s="3" t="str">
        <f t="shared" si="2"/>
        <v/>
      </c>
      <c r="L109" s="96"/>
    </row>
    <row r="110" spans="1:12" x14ac:dyDescent="0.3">
      <c r="A110" s="7">
        <f t="shared" si="3"/>
        <v>106</v>
      </c>
      <c r="B110" s="3"/>
      <c r="C110" s="10"/>
      <c r="D110" s="3"/>
      <c r="E110" s="3"/>
      <c r="F110" s="3"/>
      <c r="G110" s="3"/>
      <c r="H110" s="3"/>
      <c r="I110" s="3"/>
      <c r="J110" s="3"/>
      <c r="K110" s="3" t="str">
        <f t="shared" si="2"/>
        <v/>
      </c>
      <c r="L110" s="96"/>
    </row>
    <row r="111" spans="1:12" x14ac:dyDescent="0.3">
      <c r="A111" s="7">
        <f t="shared" si="3"/>
        <v>107</v>
      </c>
      <c r="B111" s="3"/>
      <c r="C111" s="10"/>
      <c r="D111" s="3"/>
      <c r="E111" s="3"/>
      <c r="F111" s="3"/>
      <c r="G111" s="3"/>
      <c r="H111" s="3"/>
      <c r="I111" s="3"/>
      <c r="J111" s="3"/>
      <c r="K111" s="3" t="str">
        <f t="shared" si="2"/>
        <v/>
      </c>
      <c r="L111" s="96"/>
    </row>
    <row r="112" spans="1:12" x14ac:dyDescent="0.3">
      <c r="A112" s="7">
        <f t="shared" si="3"/>
        <v>108</v>
      </c>
      <c r="B112" s="3"/>
      <c r="C112" s="10"/>
      <c r="D112" s="3"/>
      <c r="E112" s="3"/>
      <c r="F112" s="3"/>
      <c r="G112" s="3"/>
      <c r="H112" s="3"/>
      <c r="I112" s="3"/>
      <c r="J112" s="3"/>
      <c r="K112" s="3" t="str">
        <f t="shared" si="2"/>
        <v/>
      </c>
      <c r="L112" s="96"/>
    </row>
    <row r="113" spans="1:12" x14ac:dyDescent="0.3">
      <c r="A113" s="7">
        <f t="shared" si="3"/>
        <v>109</v>
      </c>
      <c r="B113" s="3"/>
      <c r="C113" s="10"/>
      <c r="D113" s="3"/>
      <c r="E113" s="3"/>
      <c r="F113" s="3"/>
      <c r="G113" s="3"/>
      <c r="H113" s="3"/>
      <c r="I113" s="3"/>
      <c r="J113" s="3"/>
      <c r="K113" s="3" t="str">
        <f t="shared" si="2"/>
        <v/>
      </c>
      <c r="L113" s="96"/>
    </row>
    <row r="114" spans="1:12" x14ac:dyDescent="0.3">
      <c r="A114" s="7">
        <f t="shared" si="3"/>
        <v>110</v>
      </c>
      <c r="B114" s="3"/>
      <c r="C114" s="10"/>
      <c r="D114" s="3"/>
      <c r="E114" s="3"/>
      <c r="F114" s="3"/>
      <c r="G114" s="3"/>
      <c r="H114" s="3"/>
      <c r="I114" s="3"/>
      <c r="J114" s="3"/>
      <c r="K114" s="3" t="str">
        <f t="shared" si="2"/>
        <v/>
      </c>
      <c r="L114" s="96"/>
    </row>
    <row r="115" spans="1:12" x14ac:dyDescent="0.3">
      <c r="A115" s="7">
        <f t="shared" si="3"/>
        <v>111</v>
      </c>
      <c r="B115" s="3"/>
      <c r="C115" s="10"/>
      <c r="D115" s="3"/>
      <c r="E115" s="3"/>
      <c r="F115" s="3"/>
      <c r="G115" s="3"/>
      <c r="H115" s="3"/>
      <c r="I115" s="3"/>
      <c r="J115" s="3"/>
      <c r="K115" s="3" t="str">
        <f t="shared" si="2"/>
        <v/>
      </c>
      <c r="L115" s="96"/>
    </row>
    <row r="116" spans="1:12" x14ac:dyDescent="0.3">
      <c r="A116" s="7">
        <f t="shared" si="3"/>
        <v>112</v>
      </c>
      <c r="B116" s="3"/>
      <c r="C116" s="10"/>
      <c r="D116" s="3"/>
      <c r="E116" s="3"/>
      <c r="F116" s="3"/>
      <c r="G116" s="3"/>
      <c r="H116" s="3"/>
      <c r="I116" s="3"/>
      <c r="J116" s="3"/>
      <c r="K116" s="3" t="str">
        <f t="shared" si="2"/>
        <v/>
      </c>
      <c r="L116" s="96"/>
    </row>
    <row r="117" spans="1:12" x14ac:dyDescent="0.3">
      <c r="A117" s="7">
        <f t="shared" si="3"/>
        <v>113</v>
      </c>
      <c r="B117" s="3"/>
      <c r="C117" s="10"/>
      <c r="D117" s="3"/>
      <c r="E117" s="3"/>
      <c r="F117" s="3"/>
      <c r="G117" s="3"/>
      <c r="H117" s="3"/>
      <c r="I117" s="3"/>
      <c r="J117" s="3"/>
      <c r="K117" s="3" t="str">
        <f t="shared" si="2"/>
        <v/>
      </c>
      <c r="L117" s="96"/>
    </row>
    <row r="118" spans="1:12" x14ac:dyDescent="0.3">
      <c r="A118" s="7">
        <f t="shared" si="3"/>
        <v>114</v>
      </c>
      <c r="B118" s="3"/>
      <c r="C118" s="10"/>
      <c r="D118" s="3"/>
      <c r="E118" s="3"/>
      <c r="F118" s="3"/>
      <c r="G118" s="3"/>
      <c r="H118" s="3"/>
      <c r="I118" s="3"/>
      <c r="J118" s="3"/>
      <c r="K118" s="3" t="str">
        <f t="shared" si="2"/>
        <v/>
      </c>
      <c r="L118" s="96"/>
    </row>
    <row r="119" spans="1:12" x14ac:dyDescent="0.3">
      <c r="A119" s="7">
        <f t="shared" si="3"/>
        <v>115</v>
      </c>
      <c r="B119" s="3"/>
      <c r="C119" s="10"/>
      <c r="D119" s="3"/>
      <c r="E119" s="3"/>
      <c r="F119" s="3"/>
      <c r="G119" s="3"/>
      <c r="H119" s="3"/>
      <c r="I119" s="3"/>
      <c r="J119" s="3"/>
      <c r="K119" s="3" t="str">
        <f t="shared" si="2"/>
        <v/>
      </c>
      <c r="L119" s="96"/>
    </row>
    <row r="120" spans="1:12" x14ac:dyDescent="0.3">
      <c r="A120" s="7">
        <f t="shared" si="3"/>
        <v>116</v>
      </c>
      <c r="B120" s="3"/>
      <c r="C120" s="10"/>
      <c r="D120" s="3"/>
      <c r="E120" s="3"/>
      <c r="F120" s="3"/>
      <c r="G120" s="3"/>
      <c r="H120" s="3"/>
      <c r="I120" s="3"/>
      <c r="J120" s="3"/>
      <c r="K120" s="3" t="str">
        <f t="shared" si="2"/>
        <v/>
      </c>
      <c r="L120" s="96"/>
    </row>
    <row r="121" spans="1:12" x14ac:dyDescent="0.3">
      <c r="A121" s="7">
        <f t="shared" si="3"/>
        <v>117</v>
      </c>
      <c r="B121" s="3"/>
      <c r="C121" s="10"/>
      <c r="D121" s="3"/>
      <c r="E121" s="3"/>
      <c r="F121" s="3"/>
      <c r="G121" s="3"/>
      <c r="H121" s="3"/>
      <c r="I121" s="3"/>
      <c r="J121" s="3"/>
      <c r="K121" s="3" t="str">
        <f t="shared" si="2"/>
        <v/>
      </c>
      <c r="L121" s="96"/>
    </row>
    <row r="122" spans="1:12" x14ac:dyDescent="0.3">
      <c r="A122" s="7">
        <f t="shared" si="3"/>
        <v>118</v>
      </c>
      <c r="B122" s="3"/>
      <c r="C122" s="10"/>
      <c r="D122" s="3"/>
      <c r="E122" s="3"/>
      <c r="F122" s="3"/>
      <c r="G122" s="3"/>
      <c r="H122" s="3"/>
      <c r="I122" s="3"/>
      <c r="J122" s="3"/>
      <c r="K122" s="3" t="str">
        <f t="shared" si="2"/>
        <v/>
      </c>
      <c r="L122" s="96"/>
    </row>
    <row r="123" spans="1:12" x14ac:dyDescent="0.3">
      <c r="A123" s="7">
        <f t="shared" si="3"/>
        <v>119</v>
      </c>
      <c r="B123" s="3"/>
      <c r="C123" s="10"/>
      <c r="D123" s="3"/>
      <c r="E123" s="3"/>
      <c r="F123" s="3"/>
      <c r="G123" s="3"/>
      <c r="H123" s="3"/>
      <c r="I123" s="3"/>
      <c r="J123" s="3"/>
      <c r="K123" s="3" t="str">
        <f t="shared" si="2"/>
        <v/>
      </c>
      <c r="L123" s="96"/>
    </row>
    <row r="124" spans="1:12" x14ac:dyDescent="0.3">
      <c r="A124" s="7">
        <f t="shared" si="3"/>
        <v>120</v>
      </c>
      <c r="B124" s="3"/>
      <c r="C124" s="10"/>
      <c r="D124" s="3"/>
      <c r="E124" s="3"/>
      <c r="F124" s="3"/>
      <c r="G124" s="3"/>
      <c r="H124" s="3"/>
      <c r="I124" s="3"/>
      <c r="J124" s="3"/>
      <c r="K124" s="3" t="str">
        <f t="shared" si="2"/>
        <v/>
      </c>
      <c r="L124" s="96"/>
    </row>
    <row r="125" spans="1:12" x14ac:dyDescent="0.3">
      <c r="A125" s="7">
        <f t="shared" si="3"/>
        <v>121</v>
      </c>
      <c r="B125" s="3"/>
      <c r="C125" s="10"/>
      <c r="D125" s="3"/>
      <c r="E125" s="3"/>
      <c r="F125" s="3"/>
      <c r="G125" s="3"/>
      <c r="H125" s="3"/>
      <c r="I125" s="3"/>
      <c r="J125" s="3"/>
      <c r="K125" s="3" t="str">
        <f t="shared" si="2"/>
        <v/>
      </c>
      <c r="L125" s="96"/>
    </row>
    <row r="126" spans="1:12" x14ac:dyDescent="0.3">
      <c r="A126" s="7">
        <f t="shared" si="3"/>
        <v>122</v>
      </c>
      <c r="B126" s="3"/>
      <c r="C126" s="10"/>
      <c r="D126" s="3"/>
      <c r="E126" s="3"/>
      <c r="F126" s="3"/>
      <c r="G126" s="3"/>
      <c r="H126" s="3"/>
      <c r="I126" s="3"/>
      <c r="J126" s="3"/>
      <c r="K126" s="3" t="str">
        <f t="shared" si="2"/>
        <v/>
      </c>
      <c r="L126" s="96"/>
    </row>
    <row r="127" spans="1:12" x14ac:dyDescent="0.3">
      <c r="A127" s="7">
        <f t="shared" si="3"/>
        <v>123</v>
      </c>
      <c r="B127" s="3"/>
      <c r="C127" s="10"/>
      <c r="D127" s="3"/>
      <c r="E127" s="3"/>
      <c r="F127" s="3"/>
      <c r="G127" s="3"/>
      <c r="H127" s="3"/>
      <c r="I127" s="3"/>
      <c r="J127" s="3"/>
      <c r="K127" s="3" t="str">
        <f t="shared" si="2"/>
        <v/>
      </c>
      <c r="L127" s="96"/>
    </row>
    <row r="128" spans="1:12" x14ac:dyDescent="0.3">
      <c r="A128" s="7">
        <f t="shared" si="3"/>
        <v>124</v>
      </c>
      <c r="B128" s="3"/>
      <c r="C128" s="10"/>
      <c r="D128" s="3"/>
      <c r="E128" s="3"/>
      <c r="F128" s="3"/>
      <c r="G128" s="3"/>
      <c r="H128" s="3"/>
      <c r="I128" s="3"/>
      <c r="J128" s="3"/>
      <c r="K128" s="3" t="str">
        <f t="shared" si="2"/>
        <v/>
      </c>
      <c r="L128" s="96"/>
    </row>
    <row r="129" spans="1:12" x14ac:dyDescent="0.3">
      <c r="A129" s="7">
        <f t="shared" si="3"/>
        <v>125</v>
      </c>
      <c r="B129" s="3"/>
      <c r="C129" s="10"/>
      <c r="D129" s="3"/>
      <c r="E129" s="3"/>
      <c r="F129" s="3"/>
      <c r="G129" s="3"/>
      <c r="H129" s="3"/>
      <c r="I129" s="3"/>
      <c r="J129" s="3"/>
      <c r="K129" s="3" t="str">
        <f t="shared" si="2"/>
        <v/>
      </c>
      <c r="L129" s="96"/>
    </row>
    <row r="130" spans="1:12" x14ac:dyDescent="0.3">
      <c r="A130" s="7">
        <f t="shared" si="3"/>
        <v>126</v>
      </c>
      <c r="B130" s="3"/>
      <c r="C130" s="10"/>
      <c r="D130" s="3"/>
      <c r="E130" s="3"/>
      <c r="F130" s="3"/>
      <c r="G130" s="3"/>
      <c r="H130" s="3"/>
      <c r="I130" s="3"/>
      <c r="J130" s="3"/>
      <c r="K130" s="3" t="str">
        <f t="shared" si="2"/>
        <v/>
      </c>
      <c r="L130" s="96"/>
    </row>
    <row r="131" spans="1:12" x14ac:dyDescent="0.3">
      <c r="A131" s="7">
        <f t="shared" si="3"/>
        <v>127</v>
      </c>
      <c r="B131" s="3"/>
      <c r="C131" s="10"/>
      <c r="D131" s="3"/>
      <c r="E131" s="3"/>
      <c r="F131" s="3"/>
      <c r="G131" s="3"/>
      <c r="H131" s="3"/>
      <c r="I131" s="3"/>
      <c r="J131" s="3"/>
      <c r="K131" s="3" t="str">
        <f t="shared" si="2"/>
        <v/>
      </c>
      <c r="L131" s="96"/>
    </row>
    <row r="132" spans="1:12" x14ac:dyDescent="0.3">
      <c r="A132" s="7">
        <f t="shared" si="3"/>
        <v>128</v>
      </c>
      <c r="B132" s="3"/>
      <c r="C132" s="10"/>
      <c r="D132" s="3"/>
      <c r="E132" s="3"/>
      <c r="F132" s="3"/>
      <c r="G132" s="3"/>
      <c r="H132" s="3"/>
      <c r="I132" s="3"/>
      <c r="J132" s="3"/>
      <c r="K132" s="3" t="str">
        <f t="shared" si="2"/>
        <v/>
      </c>
      <c r="L132" s="96"/>
    </row>
    <row r="133" spans="1:12" x14ac:dyDescent="0.3">
      <c r="A133" s="7">
        <f t="shared" si="3"/>
        <v>129</v>
      </c>
      <c r="B133" s="3"/>
      <c r="C133" s="10"/>
      <c r="D133" s="3"/>
      <c r="E133" s="3"/>
      <c r="F133" s="3"/>
      <c r="G133" s="3"/>
      <c r="H133" s="3"/>
      <c r="I133" s="3"/>
      <c r="J133" s="3"/>
      <c r="K133" s="3" t="str">
        <f t="shared" ref="K133:K196" si="4">IF(ISBLANK(E133),"",IF(E133=J133,1,0))</f>
        <v/>
      </c>
      <c r="L133" s="96"/>
    </row>
    <row r="134" spans="1:12" x14ac:dyDescent="0.3">
      <c r="A134" s="7">
        <f t="shared" si="3"/>
        <v>130</v>
      </c>
      <c r="B134" s="3"/>
      <c r="C134" s="10"/>
      <c r="D134" s="3"/>
      <c r="E134" s="3"/>
      <c r="F134" s="3"/>
      <c r="G134" s="3"/>
      <c r="H134" s="3"/>
      <c r="I134" s="3"/>
      <c r="J134" s="3"/>
      <c r="K134" s="3" t="str">
        <f t="shared" si="4"/>
        <v/>
      </c>
      <c r="L134" s="96"/>
    </row>
    <row r="135" spans="1:12" x14ac:dyDescent="0.3">
      <c r="A135" s="7">
        <f t="shared" ref="A135:A198" si="5">A134+1</f>
        <v>131</v>
      </c>
      <c r="B135" s="3"/>
      <c r="C135" s="10"/>
      <c r="D135" s="3"/>
      <c r="E135" s="3"/>
      <c r="F135" s="3"/>
      <c r="G135" s="3"/>
      <c r="H135" s="3"/>
      <c r="I135" s="3"/>
      <c r="J135" s="3"/>
      <c r="K135" s="3" t="str">
        <f t="shared" si="4"/>
        <v/>
      </c>
      <c r="L135" s="96"/>
    </row>
    <row r="136" spans="1:12" x14ac:dyDescent="0.3">
      <c r="A136" s="7">
        <f t="shared" si="5"/>
        <v>132</v>
      </c>
      <c r="B136" s="3"/>
      <c r="C136" s="10"/>
      <c r="D136" s="3"/>
      <c r="E136" s="3"/>
      <c r="F136" s="3"/>
      <c r="G136" s="3"/>
      <c r="H136" s="3"/>
      <c r="I136" s="3"/>
      <c r="J136" s="3"/>
      <c r="K136" s="3" t="str">
        <f t="shared" si="4"/>
        <v/>
      </c>
      <c r="L136" s="96"/>
    </row>
    <row r="137" spans="1:12" x14ac:dyDescent="0.3">
      <c r="A137" s="7">
        <f t="shared" si="5"/>
        <v>133</v>
      </c>
      <c r="B137" s="3"/>
      <c r="C137" s="10"/>
      <c r="D137" s="3"/>
      <c r="E137" s="3"/>
      <c r="F137" s="3"/>
      <c r="G137" s="3"/>
      <c r="H137" s="3"/>
      <c r="I137" s="3"/>
      <c r="J137" s="3"/>
      <c r="K137" s="3" t="str">
        <f t="shared" si="4"/>
        <v/>
      </c>
      <c r="L137" s="96"/>
    </row>
    <row r="138" spans="1:12" x14ac:dyDescent="0.3">
      <c r="A138" s="7">
        <f t="shared" si="5"/>
        <v>134</v>
      </c>
      <c r="B138" s="3"/>
      <c r="C138" s="10"/>
      <c r="D138" s="3"/>
      <c r="E138" s="3"/>
      <c r="F138" s="3"/>
      <c r="G138" s="3"/>
      <c r="H138" s="3"/>
      <c r="I138" s="3"/>
      <c r="J138" s="3"/>
      <c r="K138" s="3" t="str">
        <f t="shared" si="4"/>
        <v/>
      </c>
      <c r="L138" s="96"/>
    </row>
    <row r="139" spans="1:12" x14ac:dyDescent="0.3">
      <c r="A139" s="7">
        <f t="shared" si="5"/>
        <v>135</v>
      </c>
      <c r="B139" s="3"/>
      <c r="C139" s="10"/>
      <c r="D139" s="3"/>
      <c r="E139" s="3"/>
      <c r="F139" s="3"/>
      <c r="G139" s="3"/>
      <c r="H139" s="3"/>
      <c r="I139" s="3"/>
      <c r="J139" s="3"/>
      <c r="K139" s="3" t="str">
        <f t="shared" si="4"/>
        <v/>
      </c>
      <c r="L139" s="96"/>
    </row>
    <row r="140" spans="1:12" x14ac:dyDescent="0.3">
      <c r="A140" s="7">
        <f t="shared" si="5"/>
        <v>136</v>
      </c>
      <c r="B140" s="3"/>
      <c r="C140" s="10"/>
      <c r="D140" s="3"/>
      <c r="E140" s="3"/>
      <c r="F140" s="3"/>
      <c r="G140" s="3"/>
      <c r="H140" s="3"/>
      <c r="I140" s="3"/>
      <c r="J140" s="3"/>
      <c r="K140" s="3" t="str">
        <f t="shared" si="4"/>
        <v/>
      </c>
      <c r="L140" s="96"/>
    </row>
    <row r="141" spans="1:12" x14ac:dyDescent="0.3">
      <c r="A141" s="7">
        <f t="shared" si="5"/>
        <v>137</v>
      </c>
      <c r="B141" s="3"/>
      <c r="C141" s="10"/>
      <c r="D141" s="3"/>
      <c r="E141" s="3"/>
      <c r="F141" s="3"/>
      <c r="G141" s="3"/>
      <c r="H141" s="3"/>
      <c r="I141" s="3"/>
      <c r="J141" s="3"/>
      <c r="K141" s="3" t="str">
        <f t="shared" si="4"/>
        <v/>
      </c>
      <c r="L141" s="96"/>
    </row>
    <row r="142" spans="1:12" x14ac:dyDescent="0.3">
      <c r="A142" s="7">
        <f t="shared" si="5"/>
        <v>138</v>
      </c>
      <c r="B142" s="3"/>
      <c r="C142" s="10"/>
      <c r="D142" s="3"/>
      <c r="E142" s="3"/>
      <c r="F142" s="3"/>
      <c r="G142" s="3"/>
      <c r="H142" s="3"/>
      <c r="I142" s="3"/>
      <c r="J142" s="3"/>
      <c r="K142" s="3" t="str">
        <f t="shared" si="4"/>
        <v/>
      </c>
      <c r="L142" s="96"/>
    </row>
    <row r="143" spans="1:12" x14ac:dyDescent="0.3">
      <c r="A143" s="7">
        <f t="shared" si="5"/>
        <v>139</v>
      </c>
      <c r="B143" s="3"/>
      <c r="C143" s="10"/>
      <c r="D143" s="3"/>
      <c r="E143" s="3"/>
      <c r="F143" s="50"/>
      <c r="G143" s="3"/>
      <c r="H143" s="3"/>
      <c r="I143" s="3"/>
      <c r="J143" s="3"/>
      <c r="K143" s="3" t="str">
        <f t="shared" si="4"/>
        <v/>
      </c>
      <c r="L143" s="96"/>
    </row>
    <row r="144" spans="1:12" x14ac:dyDescent="0.3">
      <c r="A144" s="7">
        <f t="shared" si="5"/>
        <v>140</v>
      </c>
      <c r="B144" s="3"/>
      <c r="C144" s="10"/>
      <c r="D144" s="3"/>
      <c r="E144" s="3"/>
      <c r="F144" s="3"/>
      <c r="G144" s="3"/>
      <c r="H144" s="3"/>
      <c r="I144" s="3"/>
      <c r="J144" s="3"/>
      <c r="K144" s="3" t="str">
        <f t="shared" si="4"/>
        <v/>
      </c>
      <c r="L144" s="96"/>
    </row>
    <row r="145" spans="1:12" x14ac:dyDescent="0.3">
      <c r="A145" s="7">
        <f t="shared" si="5"/>
        <v>141</v>
      </c>
      <c r="B145" s="3"/>
      <c r="C145" s="10"/>
      <c r="D145" s="3"/>
      <c r="E145" s="3"/>
      <c r="F145" s="3"/>
      <c r="G145" s="3"/>
      <c r="H145" s="3"/>
      <c r="I145" s="3"/>
      <c r="J145" s="3"/>
      <c r="K145" s="3" t="str">
        <f t="shared" si="4"/>
        <v/>
      </c>
      <c r="L145" s="96"/>
    </row>
    <row r="146" spans="1:12" x14ac:dyDescent="0.3">
      <c r="A146" s="7">
        <f t="shared" si="5"/>
        <v>142</v>
      </c>
      <c r="B146" s="3"/>
      <c r="C146" s="10"/>
      <c r="D146" s="3"/>
      <c r="E146" s="3"/>
      <c r="F146" s="3"/>
      <c r="G146" s="3"/>
      <c r="H146" s="3"/>
      <c r="I146" s="3"/>
      <c r="J146" s="3"/>
      <c r="K146" s="3" t="str">
        <f t="shared" si="4"/>
        <v/>
      </c>
      <c r="L146" s="96"/>
    </row>
    <row r="147" spans="1:12" x14ac:dyDescent="0.3">
      <c r="A147" s="7">
        <f t="shared" si="5"/>
        <v>143</v>
      </c>
      <c r="B147" s="3"/>
      <c r="C147" s="10"/>
      <c r="D147" s="3"/>
      <c r="E147" s="3"/>
      <c r="F147" s="3"/>
      <c r="G147" s="3"/>
      <c r="H147" s="3"/>
      <c r="I147" s="3"/>
      <c r="J147" s="3"/>
      <c r="K147" s="3" t="str">
        <f t="shared" si="4"/>
        <v/>
      </c>
      <c r="L147" s="96"/>
    </row>
    <row r="148" spans="1:12" x14ac:dyDescent="0.3">
      <c r="A148" s="7">
        <f t="shared" si="5"/>
        <v>144</v>
      </c>
      <c r="B148" s="3"/>
      <c r="C148" s="10"/>
      <c r="D148" s="3"/>
      <c r="E148" s="3"/>
      <c r="F148" s="3"/>
      <c r="G148" s="3"/>
      <c r="H148" s="3"/>
      <c r="I148" s="3"/>
      <c r="J148" s="3"/>
      <c r="K148" s="3" t="str">
        <f t="shared" si="4"/>
        <v/>
      </c>
      <c r="L148" s="96"/>
    </row>
    <row r="149" spans="1:12" x14ac:dyDescent="0.3">
      <c r="A149" s="7">
        <f t="shared" si="5"/>
        <v>145</v>
      </c>
      <c r="B149" s="3"/>
      <c r="C149" s="10"/>
      <c r="D149" s="3"/>
      <c r="E149" s="3"/>
      <c r="F149" s="3"/>
      <c r="G149" s="3"/>
      <c r="H149" s="3"/>
      <c r="I149" s="3"/>
      <c r="J149" s="3"/>
      <c r="K149" s="3" t="str">
        <f t="shared" si="4"/>
        <v/>
      </c>
      <c r="L149" s="96"/>
    </row>
    <row r="150" spans="1:12" x14ac:dyDescent="0.3">
      <c r="A150" s="7">
        <f t="shared" si="5"/>
        <v>146</v>
      </c>
      <c r="B150" s="3"/>
      <c r="C150" s="10"/>
      <c r="D150" s="3"/>
      <c r="E150" s="3"/>
      <c r="F150" s="3"/>
      <c r="G150" s="3"/>
      <c r="H150" s="3"/>
      <c r="I150" s="3"/>
      <c r="J150" s="3"/>
      <c r="K150" s="3" t="str">
        <f t="shared" si="4"/>
        <v/>
      </c>
      <c r="L150" s="96"/>
    </row>
    <row r="151" spans="1:12" x14ac:dyDescent="0.3">
      <c r="A151" s="7">
        <f t="shared" si="5"/>
        <v>147</v>
      </c>
      <c r="B151" s="3"/>
      <c r="C151" s="10"/>
      <c r="D151" s="3"/>
      <c r="E151" s="3"/>
      <c r="F151" s="3"/>
      <c r="G151" s="3"/>
      <c r="H151" s="3"/>
      <c r="I151" s="3"/>
      <c r="J151" s="3"/>
      <c r="K151" s="3" t="str">
        <f t="shared" si="4"/>
        <v/>
      </c>
      <c r="L151" s="96"/>
    </row>
    <row r="152" spans="1:12" x14ac:dyDescent="0.3">
      <c r="A152" s="7">
        <f t="shared" si="5"/>
        <v>148</v>
      </c>
      <c r="B152" s="3"/>
      <c r="C152" s="10"/>
      <c r="D152" s="3"/>
      <c r="E152" s="3"/>
      <c r="F152" s="3"/>
      <c r="G152" s="3"/>
      <c r="H152" s="3"/>
      <c r="I152" s="3"/>
      <c r="J152" s="3"/>
      <c r="K152" s="3" t="str">
        <f t="shared" si="4"/>
        <v/>
      </c>
      <c r="L152" s="96"/>
    </row>
    <row r="153" spans="1:12" x14ac:dyDescent="0.3">
      <c r="A153" s="7">
        <f t="shared" si="5"/>
        <v>149</v>
      </c>
      <c r="B153" s="3"/>
      <c r="C153" s="10"/>
      <c r="D153" s="3"/>
      <c r="E153" s="3"/>
      <c r="F153" s="3"/>
      <c r="G153" s="3"/>
      <c r="H153" s="3"/>
      <c r="I153" s="3"/>
      <c r="J153" s="3"/>
      <c r="K153" s="3" t="str">
        <f t="shared" si="4"/>
        <v/>
      </c>
      <c r="L153" s="96"/>
    </row>
    <row r="154" spans="1:12" x14ac:dyDescent="0.3">
      <c r="A154" s="7">
        <f t="shared" si="5"/>
        <v>150</v>
      </c>
      <c r="B154" s="3"/>
      <c r="C154" s="10"/>
      <c r="D154" s="3"/>
      <c r="E154" s="3"/>
      <c r="F154" s="3"/>
      <c r="G154" s="3"/>
      <c r="H154" s="3"/>
      <c r="I154" s="3"/>
      <c r="J154" s="3"/>
      <c r="K154" s="3" t="str">
        <f t="shared" si="4"/>
        <v/>
      </c>
      <c r="L154" s="96"/>
    </row>
    <row r="155" spans="1:12" x14ac:dyDescent="0.3">
      <c r="A155" s="7">
        <f t="shared" si="5"/>
        <v>151</v>
      </c>
      <c r="B155" s="3"/>
      <c r="C155" s="10"/>
      <c r="D155" s="3"/>
      <c r="E155" s="3"/>
      <c r="F155" s="3"/>
      <c r="G155" s="3"/>
      <c r="H155" s="3"/>
      <c r="I155" s="3"/>
      <c r="J155" s="3"/>
      <c r="K155" s="3" t="str">
        <f t="shared" si="4"/>
        <v/>
      </c>
      <c r="L155" s="96"/>
    </row>
    <row r="156" spans="1:12" x14ac:dyDescent="0.3">
      <c r="A156" s="7">
        <f t="shared" si="5"/>
        <v>152</v>
      </c>
      <c r="B156" s="3"/>
      <c r="C156" s="10"/>
      <c r="D156" s="3"/>
      <c r="E156" s="3"/>
      <c r="F156" s="3"/>
      <c r="G156" s="3"/>
      <c r="H156" s="3"/>
      <c r="I156" s="3"/>
      <c r="J156" s="3"/>
      <c r="K156" s="3" t="str">
        <f t="shared" si="4"/>
        <v/>
      </c>
      <c r="L156" s="96"/>
    </row>
    <row r="157" spans="1:12" x14ac:dyDescent="0.3">
      <c r="A157" s="7">
        <f t="shared" si="5"/>
        <v>153</v>
      </c>
      <c r="B157" s="3"/>
      <c r="C157" s="10"/>
      <c r="D157" s="3"/>
      <c r="E157" s="3"/>
      <c r="F157" s="3"/>
      <c r="G157" s="3"/>
      <c r="H157" s="3"/>
      <c r="I157" s="3"/>
      <c r="J157" s="3"/>
      <c r="K157" s="3" t="str">
        <f t="shared" si="4"/>
        <v/>
      </c>
      <c r="L157" s="96"/>
    </row>
    <row r="158" spans="1:12" x14ac:dyDescent="0.3">
      <c r="A158" s="7">
        <f t="shared" si="5"/>
        <v>154</v>
      </c>
      <c r="B158" s="3"/>
      <c r="C158" s="10"/>
      <c r="D158" s="3"/>
      <c r="E158" s="3"/>
      <c r="F158" s="3"/>
      <c r="G158" s="3"/>
      <c r="H158" s="3"/>
      <c r="I158" s="3"/>
      <c r="J158" s="3"/>
      <c r="K158" s="3" t="str">
        <f t="shared" si="4"/>
        <v/>
      </c>
      <c r="L158" s="96"/>
    </row>
    <row r="159" spans="1:12" x14ac:dyDescent="0.3">
      <c r="A159" s="7">
        <f t="shared" si="5"/>
        <v>155</v>
      </c>
      <c r="B159" s="3"/>
      <c r="C159" s="10"/>
      <c r="D159" s="3"/>
      <c r="E159" s="3"/>
      <c r="F159" s="3"/>
      <c r="G159" s="3"/>
      <c r="H159" s="49"/>
      <c r="I159" s="3"/>
      <c r="J159" s="3"/>
      <c r="K159" s="3" t="str">
        <f t="shared" si="4"/>
        <v/>
      </c>
      <c r="L159" s="96"/>
    </row>
    <row r="160" spans="1:12" x14ac:dyDescent="0.3">
      <c r="A160" s="7">
        <f t="shared" si="5"/>
        <v>156</v>
      </c>
      <c r="B160" s="3"/>
      <c r="C160" s="10"/>
      <c r="D160" s="3"/>
      <c r="E160" s="3"/>
      <c r="F160" s="3"/>
      <c r="G160" s="3"/>
      <c r="H160" s="3"/>
      <c r="I160" s="3"/>
      <c r="J160" s="3"/>
      <c r="K160" s="3" t="str">
        <f t="shared" si="4"/>
        <v/>
      </c>
      <c r="L160" s="96"/>
    </row>
    <row r="161" spans="1:12" x14ac:dyDescent="0.3">
      <c r="A161" s="7">
        <f t="shared" si="5"/>
        <v>157</v>
      </c>
      <c r="B161" s="3"/>
      <c r="C161" s="10"/>
      <c r="D161" s="3"/>
      <c r="E161" s="3"/>
      <c r="F161" s="3"/>
      <c r="G161" s="3"/>
      <c r="H161" s="3"/>
      <c r="I161" s="3"/>
      <c r="J161" s="3"/>
      <c r="K161" s="3" t="str">
        <f t="shared" si="4"/>
        <v/>
      </c>
      <c r="L161" s="96"/>
    </row>
    <row r="162" spans="1:12" x14ac:dyDescent="0.3">
      <c r="A162" s="7">
        <f t="shared" si="5"/>
        <v>158</v>
      </c>
      <c r="B162" s="3"/>
      <c r="C162" s="10"/>
      <c r="D162" s="3"/>
      <c r="E162" s="3"/>
      <c r="F162" s="3"/>
      <c r="G162" s="3"/>
      <c r="H162" s="3"/>
      <c r="I162" s="3"/>
      <c r="J162" s="3"/>
      <c r="K162" s="3" t="str">
        <f t="shared" si="4"/>
        <v/>
      </c>
      <c r="L162" s="96"/>
    </row>
    <row r="163" spans="1:12" x14ac:dyDescent="0.3">
      <c r="A163" s="7">
        <f t="shared" si="5"/>
        <v>159</v>
      </c>
      <c r="B163" s="3"/>
      <c r="C163" s="10"/>
      <c r="D163" s="3"/>
      <c r="E163" s="3"/>
      <c r="F163" s="3"/>
      <c r="G163" s="3"/>
      <c r="H163" s="3"/>
      <c r="I163" s="3"/>
      <c r="J163" s="3"/>
      <c r="K163" s="3" t="str">
        <f t="shared" si="4"/>
        <v/>
      </c>
      <c r="L163" s="96"/>
    </row>
    <row r="164" spans="1:12" x14ac:dyDescent="0.3">
      <c r="A164" s="7">
        <f t="shared" si="5"/>
        <v>160</v>
      </c>
      <c r="B164" s="3"/>
      <c r="C164" s="10"/>
      <c r="D164" s="3"/>
      <c r="E164" s="3"/>
      <c r="F164" s="3"/>
      <c r="G164" s="3"/>
      <c r="H164" s="3"/>
      <c r="I164" s="3"/>
      <c r="J164" s="3"/>
      <c r="K164" s="3" t="str">
        <f t="shared" si="4"/>
        <v/>
      </c>
      <c r="L164" s="96"/>
    </row>
    <row r="165" spans="1:12" x14ac:dyDescent="0.3">
      <c r="A165" s="7">
        <f t="shared" si="5"/>
        <v>161</v>
      </c>
      <c r="B165" s="3"/>
      <c r="C165" s="10"/>
      <c r="D165" s="3"/>
      <c r="E165" s="3"/>
      <c r="F165" s="15"/>
      <c r="G165" s="3"/>
      <c r="H165" s="3"/>
      <c r="I165" s="3"/>
      <c r="J165" s="3"/>
      <c r="K165" s="3" t="str">
        <f t="shared" si="4"/>
        <v/>
      </c>
      <c r="L165" s="96"/>
    </row>
    <row r="166" spans="1:12" x14ac:dyDescent="0.3">
      <c r="A166" s="7">
        <f t="shared" si="5"/>
        <v>162</v>
      </c>
      <c r="B166" s="3"/>
      <c r="C166" s="10"/>
      <c r="D166" s="3"/>
      <c r="E166" s="3"/>
      <c r="F166" s="15"/>
      <c r="G166" s="3"/>
      <c r="H166" s="3"/>
      <c r="I166" s="3"/>
      <c r="J166" s="3"/>
      <c r="K166" s="3" t="str">
        <f t="shared" si="4"/>
        <v/>
      </c>
      <c r="L166" s="96"/>
    </row>
    <row r="167" spans="1:12" x14ac:dyDescent="0.3">
      <c r="A167" s="7">
        <f t="shared" si="5"/>
        <v>163</v>
      </c>
      <c r="B167" s="3"/>
      <c r="C167" s="10"/>
      <c r="D167" s="3"/>
      <c r="E167" s="3"/>
      <c r="F167" s="15"/>
      <c r="G167" s="3"/>
      <c r="H167" s="3"/>
      <c r="I167" s="3"/>
      <c r="J167" s="3"/>
      <c r="K167" s="3" t="str">
        <f t="shared" si="4"/>
        <v/>
      </c>
      <c r="L167" s="96"/>
    </row>
    <row r="168" spans="1:12" x14ac:dyDescent="0.3">
      <c r="A168" s="7">
        <f t="shared" si="5"/>
        <v>164</v>
      </c>
      <c r="B168" s="3"/>
      <c r="C168" s="10"/>
      <c r="D168" s="3"/>
      <c r="E168" s="3"/>
      <c r="F168" s="15"/>
      <c r="G168" s="3"/>
      <c r="H168" s="3"/>
      <c r="I168" s="3"/>
      <c r="J168" s="3"/>
      <c r="K168" s="3" t="str">
        <f t="shared" si="4"/>
        <v/>
      </c>
      <c r="L168" s="96"/>
    </row>
    <row r="169" spans="1:12" x14ac:dyDescent="0.3">
      <c r="A169" s="7">
        <f t="shared" si="5"/>
        <v>165</v>
      </c>
      <c r="B169" s="3"/>
      <c r="C169" s="10"/>
      <c r="D169" s="3"/>
      <c r="E169" s="3"/>
      <c r="F169" s="15"/>
      <c r="G169" s="3"/>
      <c r="H169" s="3"/>
      <c r="I169" s="3"/>
      <c r="J169" s="3"/>
      <c r="K169" s="3" t="str">
        <f t="shared" si="4"/>
        <v/>
      </c>
      <c r="L169" s="96"/>
    </row>
    <row r="170" spans="1:12" x14ac:dyDescent="0.3">
      <c r="A170" s="7">
        <f t="shared" si="5"/>
        <v>166</v>
      </c>
      <c r="B170" s="3"/>
      <c r="C170" s="10"/>
      <c r="D170" s="3"/>
      <c r="E170" s="3"/>
      <c r="F170" s="15"/>
      <c r="G170" s="3"/>
      <c r="H170" s="3"/>
      <c r="I170" s="3"/>
      <c r="J170" s="3"/>
      <c r="K170" s="3" t="str">
        <f t="shared" si="4"/>
        <v/>
      </c>
      <c r="L170" s="96"/>
    </row>
    <row r="171" spans="1:12" x14ac:dyDescent="0.3">
      <c r="A171" s="7">
        <f t="shared" si="5"/>
        <v>167</v>
      </c>
      <c r="B171" s="3"/>
      <c r="C171" s="10"/>
      <c r="D171" s="3"/>
      <c r="E171" s="3"/>
      <c r="F171" s="15"/>
      <c r="G171" s="3"/>
      <c r="H171" s="3"/>
      <c r="I171" s="3"/>
      <c r="J171" s="3"/>
      <c r="K171" s="3" t="str">
        <f t="shared" si="4"/>
        <v/>
      </c>
      <c r="L171" s="96"/>
    </row>
    <row r="172" spans="1:12" x14ac:dyDescent="0.3">
      <c r="A172" s="7">
        <f t="shared" si="5"/>
        <v>168</v>
      </c>
      <c r="B172" s="3"/>
      <c r="C172" s="10"/>
      <c r="D172" s="3"/>
      <c r="E172" s="3"/>
      <c r="F172" s="15"/>
      <c r="G172" s="3"/>
      <c r="H172" s="3"/>
      <c r="I172" s="3"/>
      <c r="J172" s="3"/>
      <c r="K172" s="3" t="str">
        <f t="shared" si="4"/>
        <v/>
      </c>
      <c r="L172" s="96"/>
    </row>
    <row r="173" spans="1:12" x14ac:dyDescent="0.3">
      <c r="A173" s="7">
        <f t="shared" si="5"/>
        <v>169</v>
      </c>
      <c r="B173" s="3"/>
      <c r="C173" s="10"/>
      <c r="D173" s="3"/>
      <c r="E173" s="3"/>
      <c r="F173" s="15"/>
      <c r="G173" s="3"/>
      <c r="H173" s="3"/>
      <c r="I173" s="3"/>
      <c r="J173" s="3"/>
      <c r="K173" s="3" t="str">
        <f t="shared" si="4"/>
        <v/>
      </c>
      <c r="L173" s="96"/>
    </row>
    <row r="174" spans="1:12" x14ac:dyDescent="0.3">
      <c r="A174" s="7">
        <f t="shared" si="5"/>
        <v>170</v>
      </c>
      <c r="B174" s="3"/>
      <c r="C174" s="10"/>
      <c r="D174" s="3"/>
      <c r="E174" s="3"/>
      <c r="F174" s="15"/>
      <c r="G174" s="3"/>
      <c r="H174" s="3"/>
      <c r="I174" s="3"/>
      <c r="J174" s="3"/>
      <c r="K174" s="3" t="str">
        <f t="shared" si="4"/>
        <v/>
      </c>
      <c r="L174" s="96"/>
    </row>
    <row r="175" spans="1:12" x14ac:dyDescent="0.3">
      <c r="A175" s="7">
        <f t="shared" si="5"/>
        <v>171</v>
      </c>
      <c r="B175" s="3"/>
      <c r="C175" s="10"/>
      <c r="D175" s="3"/>
      <c r="E175" s="3"/>
      <c r="F175" s="15"/>
      <c r="G175" s="3"/>
      <c r="H175" s="3"/>
      <c r="I175" s="3"/>
      <c r="J175" s="3"/>
      <c r="K175" s="3" t="str">
        <f t="shared" si="4"/>
        <v/>
      </c>
      <c r="L175" s="96"/>
    </row>
    <row r="176" spans="1:12" x14ac:dyDescent="0.3">
      <c r="A176" s="7">
        <f t="shared" si="5"/>
        <v>172</v>
      </c>
      <c r="B176" s="3"/>
      <c r="C176" s="10"/>
      <c r="D176" s="3"/>
      <c r="E176" s="3"/>
      <c r="F176" s="15"/>
      <c r="G176" s="3"/>
      <c r="H176" s="3"/>
      <c r="I176" s="3"/>
      <c r="J176" s="3"/>
      <c r="K176" s="3" t="str">
        <f t="shared" si="4"/>
        <v/>
      </c>
      <c r="L176" s="96"/>
    </row>
    <row r="177" spans="1:12" x14ac:dyDescent="0.3">
      <c r="A177" s="7">
        <f t="shared" si="5"/>
        <v>173</v>
      </c>
      <c r="B177" s="3"/>
      <c r="C177" s="10"/>
      <c r="D177" s="3"/>
      <c r="E177" s="3"/>
      <c r="F177" s="15"/>
      <c r="G177" s="3"/>
      <c r="H177" s="3"/>
      <c r="I177" s="3"/>
      <c r="J177" s="3"/>
      <c r="K177" s="3" t="str">
        <f t="shared" si="4"/>
        <v/>
      </c>
      <c r="L177" s="96"/>
    </row>
    <row r="178" spans="1:12" x14ac:dyDescent="0.3">
      <c r="A178" s="7">
        <f t="shared" si="5"/>
        <v>174</v>
      </c>
      <c r="B178" s="3"/>
      <c r="C178" s="10"/>
      <c r="D178" s="3"/>
      <c r="E178" s="3"/>
      <c r="F178" s="15"/>
      <c r="G178" s="3"/>
      <c r="H178" s="3"/>
      <c r="I178" s="3"/>
      <c r="J178" s="3"/>
      <c r="K178" s="3" t="str">
        <f t="shared" si="4"/>
        <v/>
      </c>
      <c r="L178" s="96"/>
    </row>
    <row r="179" spans="1:12" x14ac:dyDescent="0.3">
      <c r="A179" s="7">
        <f t="shared" si="5"/>
        <v>175</v>
      </c>
      <c r="B179" s="3"/>
      <c r="C179" s="10"/>
      <c r="D179" s="3"/>
      <c r="E179" s="3"/>
      <c r="F179" s="15"/>
      <c r="G179" s="3"/>
      <c r="H179" s="3"/>
      <c r="I179" s="3"/>
      <c r="J179" s="3"/>
      <c r="K179" s="3" t="str">
        <f t="shared" si="4"/>
        <v/>
      </c>
      <c r="L179" s="96"/>
    </row>
    <row r="180" spans="1:12" x14ac:dyDescent="0.3">
      <c r="A180" s="7">
        <f t="shared" si="5"/>
        <v>176</v>
      </c>
      <c r="B180" s="3"/>
      <c r="C180" s="10"/>
      <c r="D180" s="3"/>
      <c r="E180" s="3"/>
      <c r="F180" s="15"/>
      <c r="G180" s="3"/>
      <c r="H180" s="3"/>
      <c r="I180" s="3"/>
      <c r="J180" s="3"/>
      <c r="K180" s="3" t="str">
        <f t="shared" si="4"/>
        <v/>
      </c>
      <c r="L180" s="96"/>
    </row>
    <row r="181" spans="1:12" x14ac:dyDescent="0.3">
      <c r="A181" s="7">
        <f t="shared" si="5"/>
        <v>177</v>
      </c>
      <c r="B181" s="3"/>
      <c r="C181" s="10"/>
      <c r="D181" s="3"/>
      <c r="E181" s="3"/>
      <c r="F181" s="15"/>
      <c r="G181" s="3"/>
      <c r="H181" s="3"/>
      <c r="I181" s="3"/>
      <c r="J181" s="3"/>
      <c r="K181" s="3" t="str">
        <f t="shared" si="4"/>
        <v/>
      </c>
      <c r="L181" s="96"/>
    </row>
    <row r="182" spans="1:12" x14ac:dyDescent="0.3">
      <c r="A182" s="7">
        <f t="shared" si="5"/>
        <v>178</v>
      </c>
      <c r="B182" s="3"/>
      <c r="C182" s="10"/>
      <c r="D182" s="3"/>
      <c r="E182" s="3"/>
      <c r="F182" s="15"/>
      <c r="G182" s="3"/>
      <c r="H182" s="3"/>
      <c r="I182" s="3"/>
      <c r="J182" s="3"/>
      <c r="K182" s="3" t="str">
        <f t="shared" si="4"/>
        <v/>
      </c>
      <c r="L182" s="96"/>
    </row>
    <row r="183" spans="1:12" x14ac:dyDescent="0.3">
      <c r="A183" s="7">
        <f t="shared" si="5"/>
        <v>179</v>
      </c>
      <c r="B183" s="3"/>
      <c r="C183" s="10"/>
      <c r="D183" s="3"/>
      <c r="E183" s="3"/>
      <c r="F183" s="15"/>
      <c r="G183" s="3"/>
      <c r="H183" s="3"/>
      <c r="I183" s="3"/>
      <c r="J183" s="3"/>
      <c r="K183" s="3" t="str">
        <f t="shared" si="4"/>
        <v/>
      </c>
      <c r="L183" s="96"/>
    </row>
    <row r="184" spans="1:12" x14ac:dyDescent="0.3">
      <c r="A184" s="7">
        <f t="shared" si="5"/>
        <v>180</v>
      </c>
      <c r="B184" s="3"/>
      <c r="C184" s="10"/>
      <c r="D184" s="3"/>
      <c r="E184" s="3"/>
      <c r="F184" s="15"/>
      <c r="G184" s="3"/>
      <c r="H184" s="3"/>
      <c r="I184" s="3"/>
      <c r="J184" s="3"/>
      <c r="K184" s="3" t="str">
        <f t="shared" si="4"/>
        <v/>
      </c>
      <c r="L184" s="96"/>
    </row>
    <row r="185" spans="1:12" x14ac:dyDescent="0.3">
      <c r="A185" s="7">
        <f t="shared" si="5"/>
        <v>181</v>
      </c>
      <c r="B185" s="3"/>
      <c r="C185" s="10"/>
      <c r="D185" s="3"/>
      <c r="E185" s="3"/>
      <c r="F185" s="15"/>
      <c r="G185" s="3"/>
      <c r="H185" s="3"/>
      <c r="I185" s="3"/>
      <c r="J185" s="3"/>
      <c r="K185" s="3" t="str">
        <f t="shared" si="4"/>
        <v/>
      </c>
      <c r="L185" s="96"/>
    </row>
    <row r="186" spans="1:12" x14ac:dyDescent="0.3">
      <c r="A186" s="7">
        <f t="shared" si="5"/>
        <v>182</v>
      </c>
      <c r="B186" s="3"/>
      <c r="C186" s="10"/>
      <c r="D186" s="3"/>
      <c r="E186" s="3"/>
      <c r="F186" s="15"/>
      <c r="G186" s="3"/>
      <c r="H186" s="3"/>
      <c r="I186" s="3"/>
      <c r="J186" s="3"/>
      <c r="K186" s="3" t="str">
        <f t="shared" si="4"/>
        <v/>
      </c>
      <c r="L186" s="96"/>
    </row>
    <row r="187" spans="1:12" x14ac:dyDescent="0.3">
      <c r="A187" s="7">
        <f t="shared" si="5"/>
        <v>183</v>
      </c>
      <c r="B187" s="3"/>
      <c r="C187" s="10"/>
      <c r="D187" s="3"/>
      <c r="E187" s="3"/>
      <c r="F187" s="15"/>
      <c r="G187" s="3"/>
      <c r="H187" s="3"/>
      <c r="I187" s="3"/>
      <c r="J187" s="3"/>
      <c r="K187" s="3" t="str">
        <f t="shared" si="4"/>
        <v/>
      </c>
      <c r="L187" s="96"/>
    </row>
    <row r="188" spans="1:12" x14ac:dyDescent="0.3">
      <c r="A188" s="7">
        <f t="shared" si="5"/>
        <v>184</v>
      </c>
      <c r="B188" s="3"/>
      <c r="C188" s="10"/>
      <c r="D188" s="3"/>
      <c r="E188" s="3"/>
      <c r="F188" s="15"/>
      <c r="G188" s="3"/>
      <c r="H188" s="3"/>
      <c r="I188" s="3"/>
      <c r="J188" s="3"/>
      <c r="K188" s="3" t="str">
        <f t="shared" si="4"/>
        <v/>
      </c>
      <c r="L188" s="96"/>
    </row>
    <row r="189" spans="1:12" x14ac:dyDescent="0.3">
      <c r="A189" s="7">
        <f t="shared" si="5"/>
        <v>185</v>
      </c>
      <c r="B189" s="3"/>
      <c r="C189" s="10"/>
      <c r="D189" s="3"/>
      <c r="E189" s="3"/>
      <c r="F189" s="15"/>
      <c r="G189" s="3"/>
      <c r="H189" s="3"/>
      <c r="I189" s="3"/>
      <c r="J189" s="3"/>
      <c r="K189" s="3" t="str">
        <f t="shared" si="4"/>
        <v/>
      </c>
      <c r="L189" s="96"/>
    </row>
    <row r="190" spans="1:12" x14ac:dyDescent="0.3">
      <c r="A190" s="7">
        <f t="shared" si="5"/>
        <v>186</v>
      </c>
      <c r="B190" s="3"/>
      <c r="C190" s="10"/>
      <c r="D190" s="3"/>
      <c r="E190" s="3"/>
      <c r="F190" s="15"/>
      <c r="G190" s="3"/>
      <c r="H190" s="3"/>
      <c r="I190" s="3"/>
      <c r="J190" s="3"/>
      <c r="K190" s="3" t="str">
        <f t="shared" si="4"/>
        <v/>
      </c>
      <c r="L190" s="96"/>
    </row>
    <row r="191" spans="1:12" x14ac:dyDescent="0.3">
      <c r="A191" s="7">
        <f t="shared" si="5"/>
        <v>187</v>
      </c>
      <c r="B191" s="3"/>
      <c r="C191" s="10"/>
      <c r="D191" s="3"/>
      <c r="E191" s="3"/>
      <c r="F191" s="15"/>
      <c r="G191" s="3"/>
      <c r="H191" s="3"/>
      <c r="I191" s="3"/>
      <c r="J191" s="3"/>
      <c r="K191" s="3" t="str">
        <f t="shared" si="4"/>
        <v/>
      </c>
      <c r="L191" s="96"/>
    </row>
    <row r="192" spans="1:12" x14ac:dyDescent="0.3">
      <c r="A192" s="7">
        <f t="shared" si="5"/>
        <v>188</v>
      </c>
      <c r="B192" s="3"/>
      <c r="C192" s="10"/>
      <c r="D192" s="3"/>
      <c r="E192" s="3"/>
      <c r="F192" s="15"/>
      <c r="G192" s="3"/>
      <c r="H192" s="3"/>
      <c r="I192" s="3"/>
      <c r="J192" s="3"/>
      <c r="K192" s="3" t="str">
        <f t="shared" si="4"/>
        <v/>
      </c>
      <c r="L192" s="96"/>
    </row>
    <row r="193" spans="1:12" x14ac:dyDescent="0.3">
      <c r="A193" s="7">
        <f t="shared" si="5"/>
        <v>189</v>
      </c>
      <c r="B193" s="3"/>
      <c r="C193" s="10"/>
      <c r="D193" s="3"/>
      <c r="E193" s="3"/>
      <c r="F193" s="15"/>
      <c r="G193" s="3"/>
      <c r="H193" s="3"/>
      <c r="I193" s="3"/>
      <c r="J193" s="3"/>
      <c r="K193" s="3" t="str">
        <f t="shared" si="4"/>
        <v/>
      </c>
      <c r="L193" s="96"/>
    </row>
    <row r="194" spans="1:12" x14ac:dyDescent="0.3">
      <c r="A194" s="7">
        <f t="shared" si="5"/>
        <v>190</v>
      </c>
      <c r="B194" s="3"/>
      <c r="C194" s="10"/>
      <c r="D194" s="3"/>
      <c r="E194" s="3"/>
      <c r="F194" s="15"/>
      <c r="G194" s="3"/>
      <c r="H194" s="3"/>
      <c r="I194" s="3"/>
      <c r="J194" s="3"/>
      <c r="K194" s="3" t="str">
        <f t="shared" si="4"/>
        <v/>
      </c>
      <c r="L194" s="96"/>
    </row>
    <row r="195" spans="1:12" x14ac:dyDescent="0.3">
      <c r="A195" s="7">
        <f t="shared" si="5"/>
        <v>191</v>
      </c>
      <c r="B195" s="3"/>
      <c r="C195" s="10"/>
      <c r="D195" s="3"/>
      <c r="E195" s="3"/>
      <c r="F195" s="15"/>
      <c r="G195" s="3"/>
      <c r="H195" s="3"/>
      <c r="I195" s="3"/>
      <c r="J195" s="3"/>
      <c r="K195" s="3" t="str">
        <f t="shared" si="4"/>
        <v/>
      </c>
      <c r="L195" s="96"/>
    </row>
    <row r="196" spans="1:12" x14ac:dyDescent="0.3">
      <c r="A196" s="7">
        <f t="shared" si="5"/>
        <v>192</v>
      </c>
      <c r="B196" s="3"/>
      <c r="C196" s="10"/>
      <c r="D196" s="3"/>
      <c r="E196" s="3"/>
      <c r="F196" s="15"/>
      <c r="G196" s="3"/>
      <c r="H196" s="3"/>
      <c r="I196" s="3"/>
      <c r="J196" s="3"/>
      <c r="K196" s="3" t="str">
        <f t="shared" si="4"/>
        <v/>
      </c>
      <c r="L196" s="96"/>
    </row>
    <row r="197" spans="1:12" x14ac:dyDescent="0.3">
      <c r="A197" s="7">
        <f t="shared" si="5"/>
        <v>193</v>
      </c>
      <c r="B197" s="3"/>
      <c r="C197" s="10"/>
      <c r="D197" s="3"/>
      <c r="E197" s="3"/>
      <c r="F197" s="15"/>
      <c r="G197" s="3"/>
      <c r="H197" s="3"/>
      <c r="I197" s="3"/>
      <c r="J197" s="3"/>
      <c r="K197" s="3" t="str">
        <f t="shared" ref="K197:K260" si="6">IF(ISBLANK(E197),"",IF(E197=J197,1,0))</f>
        <v/>
      </c>
      <c r="L197" s="96"/>
    </row>
    <row r="198" spans="1:12" x14ac:dyDescent="0.3">
      <c r="A198" s="7">
        <f t="shared" si="5"/>
        <v>194</v>
      </c>
      <c r="B198" s="3"/>
      <c r="C198" s="10"/>
      <c r="D198" s="3"/>
      <c r="E198" s="3"/>
      <c r="F198" s="15"/>
      <c r="G198" s="3"/>
      <c r="H198" s="3"/>
      <c r="I198" s="3"/>
      <c r="J198" s="3"/>
      <c r="K198" s="3" t="str">
        <f t="shared" si="6"/>
        <v/>
      </c>
      <c r="L198" s="96"/>
    </row>
    <row r="199" spans="1:12" x14ac:dyDescent="0.3">
      <c r="A199" s="7">
        <f t="shared" ref="A199:A262" si="7">A198+1</f>
        <v>195</v>
      </c>
      <c r="B199" s="3"/>
      <c r="C199" s="10"/>
      <c r="D199" s="3"/>
      <c r="E199" s="3"/>
      <c r="F199" s="15"/>
      <c r="G199" s="3"/>
      <c r="H199" s="3"/>
      <c r="I199" s="3"/>
      <c r="J199" s="3"/>
      <c r="K199" s="3" t="str">
        <f t="shared" si="6"/>
        <v/>
      </c>
      <c r="L199" s="96"/>
    </row>
    <row r="200" spans="1:12" x14ac:dyDescent="0.3">
      <c r="A200" s="7">
        <f t="shared" si="7"/>
        <v>196</v>
      </c>
      <c r="B200" s="3"/>
      <c r="C200" s="10"/>
      <c r="D200" s="3"/>
      <c r="E200" s="3"/>
      <c r="F200" s="15"/>
      <c r="G200" s="3"/>
      <c r="H200" s="3"/>
      <c r="I200" s="3"/>
      <c r="J200" s="3"/>
      <c r="K200" s="3" t="str">
        <f t="shared" si="6"/>
        <v/>
      </c>
      <c r="L200" s="96"/>
    </row>
    <row r="201" spans="1:12" x14ac:dyDescent="0.3">
      <c r="A201" s="7">
        <f t="shared" si="7"/>
        <v>197</v>
      </c>
      <c r="B201" s="3"/>
      <c r="C201" s="10"/>
      <c r="D201" s="3"/>
      <c r="E201" s="3"/>
      <c r="F201" s="15"/>
      <c r="G201" s="3"/>
      <c r="H201" s="3"/>
      <c r="I201" s="3"/>
      <c r="J201" s="3"/>
      <c r="K201" s="3" t="str">
        <f t="shared" si="6"/>
        <v/>
      </c>
      <c r="L201" s="96"/>
    </row>
    <row r="202" spans="1:12" x14ac:dyDescent="0.3">
      <c r="A202" s="7">
        <f t="shared" si="7"/>
        <v>198</v>
      </c>
      <c r="B202" s="3"/>
      <c r="C202" s="10"/>
      <c r="D202" s="3"/>
      <c r="E202" s="3"/>
      <c r="F202" s="15"/>
      <c r="G202" s="3"/>
      <c r="H202" s="3"/>
      <c r="I202" s="3"/>
      <c r="J202" s="3"/>
      <c r="K202" s="3" t="str">
        <f t="shared" si="6"/>
        <v/>
      </c>
      <c r="L202" s="96"/>
    </row>
    <row r="203" spans="1:12" x14ac:dyDescent="0.3">
      <c r="A203" s="7">
        <f t="shared" si="7"/>
        <v>199</v>
      </c>
      <c r="B203" s="3"/>
      <c r="C203" s="10"/>
      <c r="D203" s="3"/>
      <c r="E203" s="3"/>
      <c r="F203" s="15"/>
      <c r="G203" s="3"/>
      <c r="H203" s="3"/>
      <c r="I203" s="3"/>
      <c r="J203" s="3"/>
      <c r="K203" s="3" t="str">
        <f t="shared" si="6"/>
        <v/>
      </c>
      <c r="L203" s="96"/>
    </row>
    <row r="204" spans="1:12" x14ac:dyDescent="0.3">
      <c r="A204" s="7">
        <f t="shared" si="7"/>
        <v>200</v>
      </c>
      <c r="B204" s="3"/>
      <c r="C204" s="10"/>
      <c r="D204" s="3"/>
      <c r="E204" s="3"/>
      <c r="F204" s="15"/>
      <c r="G204" s="3"/>
      <c r="H204" s="3"/>
      <c r="I204" s="3"/>
      <c r="J204" s="3"/>
      <c r="K204" s="3" t="str">
        <f t="shared" si="6"/>
        <v/>
      </c>
      <c r="L204" s="96"/>
    </row>
    <row r="205" spans="1:12" x14ac:dyDescent="0.3">
      <c r="A205" s="7">
        <f t="shared" si="7"/>
        <v>201</v>
      </c>
      <c r="B205" s="3"/>
      <c r="C205" s="10"/>
      <c r="D205" s="3"/>
      <c r="E205" s="3"/>
      <c r="F205" s="15"/>
      <c r="G205" s="3"/>
      <c r="H205" s="3"/>
      <c r="I205" s="3"/>
      <c r="J205" s="3"/>
      <c r="K205" s="3" t="str">
        <f t="shared" si="6"/>
        <v/>
      </c>
      <c r="L205" s="96"/>
    </row>
    <row r="206" spans="1:12" x14ac:dyDescent="0.3">
      <c r="A206" s="7">
        <f t="shared" si="7"/>
        <v>202</v>
      </c>
      <c r="B206" s="3"/>
      <c r="C206" s="10"/>
      <c r="D206" s="3"/>
      <c r="E206" s="3"/>
      <c r="F206" s="15"/>
      <c r="G206" s="3"/>
      <c r="H206" s="3"/>
      <c r="I206" s="3"/>
      <c r="J206" s="3"/>
      <c r="K206" s="3" t="str">
        <f t="shared" si="6"/>
        <v/>
      </c>
      <c r="L206" s="96"/>
    </row>
    <row r="207" spans="1:12" x14ac:dyDescent="0.3">
      <c r="A207" s="7">
        <f t="shared" si="7"/>
        <v>203</v>
      </c>
      <c r="B207" s="3"/>
      <c r="C207" s="10"/>
      <c r="D207" s="3"/>
      <c r="E207" s="3"/>
      <c r="F207" s="15"/>
      <c r="G207" s="3"/>
      <c r="H207" s="3"/>
      <c r="I207" s="3"/>
      <c r="J207" s="3"/>
      <c r="K207" s="3" t="str">
        <f t="shared" si="6"/>
        <v/>
      </c>
      <c r="L207" s="96"/>
    </row>
    <row r="208" spans="1:12" x14ac:dyDescent="0.3">
      <c r="A208" s="7">
        <f t="shared" si="7"/>
        <v>204</v>
      </c>
      <c r="B208" s="3"/>
      <c r="C208" s="10"/>
      <c r="D208" s="3"/>
      <c r="E208" s="3"/>
      <c r="F208" s="15"/>
      <c r="G208" s="3"/>
      <c r="H208" s="3"/>
      <c r="I208" s="3"/>
      <c r="J208" s="3"/>
      <c r="K208" s="3" t="str">
        <f t="shared" si="6"/>
        <v/>
      </c>
      <c r="L208" s="96"/>
    </row>
    <row r="209" spans="1:12" x14ac:dyDescent="0.3">
      <c r="A209" s="7">
        <f t="shared" si="7"/>
        <v>205</v>
      </c>
      <c r="B209" s="3"/>
      <c r="C209" s="10"/>
      <c r="D209" s="3"/>
      <c r="E209" s="3"/>
      <c r="F209" s="15"/>
      <c r="G209" s="3"/>
      <c r="H209" s="3"/>
      <c r="I209" s="3"/>
      <c r="J209" s="3"/>
      <c r="K209" s="3" t="str">
        <f t="shared" si="6"/>
        <v/>
      </c>
      <c r="L209" s="96"/>
    </row>
    <row r="210" spans="1:12" x14ac:dyDescent="0.3">
      <c r="A210" s="7">
        <f t="shared" si="7"/>
        <v>206</v>
      </c>
      <c r="B210" s="3"/>
      <c r="C210" s="10"/>
      <c r="D210" s="3"/>
      <c r="E210" s="3"/>
      <c r="F210" s="15"/>
      <c r="G210" s="3"/>
      <c r="H210" s="3"/>
      <c r="I210" s="3"/>
      <c r="J210" s="3"/>
      <c r="K210" s="3" t="str">
        <f t="shared" si="6"/>
        <v/>
      </c>
      <c r="L210" s="96"/>
    </row>
    <row r="211" spans="1:12" x14ac:dyDescent="0.3">
      <c r="A211" s="7">
        <f t="shared" si="7"/>
        <v>207</v>
      </c>
      <c r="B211" s="3"/>
      <c r="C211" s="10"/>
      <c r="D211" s="3"/>
      <c r="E211" s="3"/>
      <c r="F211" s="15"/>
      <c r="G211" s="3"/>
      <c r="H211" s="3"/>
      <c r="I211" s="3"/>
      <c r="J211" s="3"/>
      <c r="K211" s="3" t="str">
        <f t="shared" si="6"/>
        <v/>
      </c>
      <c r="L211" s="96"/>
    </row>
    <row r="212" spans="1:12" x14ac:dyDescent="0.3">
      <c r="A212" s="7">
        <f t="shared" si="7"/>
        <v>208</v>
      </c>
      <c r="B212" s="3"/>
      <c r="C212" s="10"/>
      <c r="D212" s="3"/>
      <c r="E212" s="3"/>
      <c r="F212" s="15"/>
      <c r="G212" s="3"/>
      <c r="H212" s="3"/>
      <c r="I212" s="3"/>
      <c r="J212" s="3"/>
      <c r="K212" s="3" t="str">
        <f t="shared" si="6"/>
        <v/>
      </c>
      <c r="L212" s="96"/>
    </row>
    <row r="213" spans="1:12" x14ac:dyDescent="0.3">
      <c r="A213" s="7">
        <f t="shared" si="7"/>
        <v>209</v>
      </c>
      <c r="B213" s="3"/>
      <c r="C213" s="10"/>
      <c r="D213" s="3"/>
      <c r="E213" s="3"/>
      <c r="F213" s="15"/>
      <c r="G213" s="3"/>
      <c r="H213" s="3"/>
      <c r="I213" s="3"/>
      <c r="J213" s="3"/>
      <c r="K213" s="3" t="str">
        <f t="shared" si="6"/>
        <v/>
      </c>
      <c r="L213" s="96"/>
    </row>
    <row r="214" spans="1:12" x14ac:dyDescent="0.3">
      <c r="A214" s="7">
        <f t="shared" si="7"/>
        <v>210</v>
      </c>
      <c r="B214" s="3"/>
      <c r="C214" s="10"/>
      <c r="D214" s="3"/>
      <c r="E214" s="3"/>
      <c r="F214" s="15"/>
      <c r="G214" s="3"/>
      <c r="H214" s="3"/>
      <c r="I214" s="3"/>
      <c r="J214" s="3"/>
      <c r="K214" s="3" t="str">
        <f t="shared" si="6"/>
        <v/>
      </c>
      <c r="L214" s="96"/>
    </row>
    <row r="215" spans="1:12" x14ac:dyDescent="0.3">
      <c r="A215" s="7">
        <f t="shared" si="7"/>
        <v>211</v>
      </c>
      <c r="B215" s="3"/>
      <c r="C215" s="10"/>
      <c r="D215" s="3"/>
      <c r="E215" s="3"/>
      <c r="F215" s="3"/>
      <c r="G215" s="3"/>
      <c r="H215" s="3"/>
      <c r="I215" s="3"/>
      <c r="J215" s="3"/>
      <c r="K215" s="3" t="str">
        <f t="shared" si="6"/>
        <v/>
      </c>
      <c r="L215" s="96"/>
    </row>
    <row r="216" spans="1:12" x14ac:dyDescent="0.3">
      <c r="A216" s="7">
        <f t="shared" si="7"/>
        <v>212</v>
      </c>
      <c r="B216" s="3"/>
      <c r="C216" s="10"/>
      <c r="D216" s="3"/>
      <c r="E216" s="3"/>
      <c r="F216" s="3"/>
      <c r="G216" s="3"/>
      <c r="H216" s="3"/>
      <c r="I216" s="3"/>
      <c r="J216" s="3"/>
      <c r="K216" s="3" t="str">
        <f t="shared" si="6"/>
        <v/>
      </c>
      <c r="L216" s="96"/>
    </row>
    <row r="217" spans="1:12" x14ac:dyDescent="0.3">
      <c r="A217" s="7">
        <f t="shared" si="7"/>
        <v>213</v>
      </c>
      <c r="B217" s="3"/>
      <c r="C217" s="10"/>
      <c r="D217" s="3"/>
      <c r="E217" s="3"/>
      <c r="F217" s="3"/>
      <c r="G217" s="3"/>
      <c r="H217" s="3"/>
      <c r="I217" s="3"/>
      <c r="J217" s="3"/>
      <c r="K217" s="3" t="str">
        <f t="shared" si="6"/>
        <v/>
      </c>
      <c r="L217" s="96"/>
    </row>
    <row r="218" spans="1:12" x14ac:dyDescent="0.3">
      <c r="A218" s="7">
        <f t="shared" si="7"/>
        <v>214</v>
      </c>
      <c r="B218" s="3"/>
      <c r="C218" s="10"/>
      <c r="D218" s="3"/>
      <c r="E218" s="3"/>
      <c r="F218" s="3"/>
      <c r="G218" s="3"/>
      <c r="H218" s="3"/>
      <c r="I218" s="3"/>
      <c r="J218" s="3"/>
      <c r="K218" s="3" t="str">
        <f t="shared" si="6"/>
        <v/>
      </c>
      <c r="L218" s="96"/>
    </row>
    <row r="219" spans="1:12" x14ac:dyDescent="0.3">
      <c r="A219" s="7">
        <f t="shared" si="7"/>
        <v>215</v>
      </c>
      <c r="B219" s="3"/>
      <c r="C219" s="10"/>
      <c r="D219" s="3"/>
      <c r="E219" s="3"/>
      <c r="F219" s="3"/>
      <c r="G219" s="3"/>
      <c r="H219" s="3"/>
      <c r="I219" s="3"/>
      <c r="J219" s="3"/>
      <c r="K219" s="3" t="str">
        <f t="shared" si="6"/>
        <v/>
      </c>
      <c r="L219" s="96"/>
    </row>
    <row r="220" spans="1:12" x14ac:dyDescent="0.3">
      <c r="A220" s="7">
        <f t="shared" si="7"/>
        <v>216</v>
      </c>
      <c r="B220" s="3"/>
      <c r="C220" s="10"/>
      <c r="D220" s="3"/>
      <c r="E220" s="3"/>
      <c r="F220" s="3"/>
      <c r="G220" s="3"/>
      <c r="H220" s="3"/>
      <c r="I220" s="3"/>
      <c r="J220" s="3"/>
      <c r="K220" s="3" t="str">
        <f t="shared" si="6"/>
        <v/>
      </c>
      <c r="L220" s="96"/>
    </row>
    <row r="221" spans="1:12" x14ac:dyDescent="0.3">
      <c r="A221" s="7">
        <f t="shared" si="7"/>
        <v>217</v>
      </c>
      <c r="B221" s="3"/>
      <c r="C221" s="10"/>
      <c r="D221" s="3"/>
      <c r="E221" s="3"/>
      <c r="F221" s="3"/>
      <c r="G221" s="3"/>
      <c r="H221" s="3"/>
      <c r="I221" s="3"/>
      <c r="J221" s="3"/>
      <c r="K221" s="3" t="str">
        <f t="shared" si="6"/>
        <v/>
      </c>
      <c r="L221" s="96"/>
    </row>
    <row r="222" spans="1:12" x14ac:dyDescent="0.3">
      <c r="A222" s="7">
        <f t="shared" si="7"/>
        <v>218</v>
      </c>
      <c r="B222" s="3"/>
      <c r="C222" s="10"/>
      <c r="D222" s="3"/>
      <c r="E222" s="3"/>
      <c r="F222" s="3"/>
      <c r="G222" s="3"/>
      <c r="H222" s="3"/>
      <c r="I222" s="3"/>
      <c r="J222" s="3"/>
      <c r="K222" s="3" t="str">
        <f t="shared" si="6"/>
        <v/>
      </c>
      <c r="L222" s="96"/>
    </row>
    <row r="223" spans="1:12" x14ac:dyDescent="0.3">
      <c r="A223" s="7">
        <f t="shared" si="7"/>
        <v>219</v>
      </c>
      <c r="B223" s="3"/>
      <c r="C223" s="10"/>
      <c r="D223" s="3"/>
      <c r="E223" s="3"/>
      <c r="F223" s="3"/>
      <c r="G223" s="3"/>
      <c r="H223" s="3"/>
      <c r="I223" s="3"/>
      <c r="J223" s="3"/>
      <c r="K223" s="3" t="str">
        <f t="shared" si="6"/>
        <v/>
      </c>
      <c r="L223" s="96"/>
    </row>
    <row r="224" spans="1:12" x14ac:dyDescent="0.3">
      <c r="A224" s="7">
        <f t="shared" si="7"/>
        <v>220</v>
      </c>
      <c r="B224" s="3"/>
      <c r="C224" s="10"/>
      <c r="D224" s="3"/>
      <c r="E224" s="3"/>
      <c r="F224" s="3"/>
      <c r="G224" s="3"/>
      <c r="H224" s="3"/>
      <c r="I224" s="3"/>
      <c r="J224" s="3"/>
      <c r="K224" s="3" t="str">
        <f t="shared" si="6"/>
        <v/>
      </c>
      <c r="L224" s="96"/>
    </row>
    <row r="225" spans="1:12" x14ac:dyDescent="0.3">
      <c r="A225" s="7">
        <f t="shared" si="7"/>
        <v>221</v>
      </c>
      <c r="B225" s="3"/>
      <c r="C225" s="10"/>
      <c r="D225" s="3"/>
      <c r="E225" s="3"/>
      <c r="F225" s="3"/>
      <c r="G225" s="3"/>
      <c r="H225" s="3"/>
      <c r="I225" s="3"/>
      <c r="J225" s="3"/>
      <c r="K225" s="3" t="str">
        <f t="shared" si="6"/>
        <v/>
      </c>
      <c r="L225" s="96"/>
    </row>
    <row r="226" spans="1:12" x14ac:dyDescent="0.3">
      <c r="A226" s="7">
        <f t="shared" si="7"/>
        <v>222</v>
      </c>
      <c r="B226" s="3"/>
      <c r="C226" s="10"/>
      <c r="D226" s="3"/>
      <c r="E226" s="3"/>
      <c r="F226" s="3"/>
      <c r="G226" s="3"/>
      <c r="H226" s="3"/>
      <c r="I226" s="3"/>
      <c r="J226" s="3"/>
      <c r="K226" s="3" t="str">
        <f t="shared" si="6"/>
        <v/>
      </c>
      <c r="L226" s="96"/>
    </row>
    <row r="227" spans="1:12" x14ac:dyDescent="0.3">
      <c r="A227" s="7">
        <f t="shared" si="7"/>
        <v>223</v>
      </c>
      <c r="B227" s="3"/>
      <c r="C227" s="10"/>
      <c r="D227" s="3"/>
      <c r="E227" s="3"/>
      <c r="F227" s="3"/>
      <c r="G227" s="3"/>
      <c r="H227" s="3"/>
      <c r="I227" s="3"/>
      <c r="J227" s="3"/>
      <c r="K227" s="3" t="str">
        <f t="shared" si="6"/>
        <v/>
      </c>
      <c r="L227" s="96"/>
    </row>
    <row r="228" spans="1:12" x14ac:dyDescent="0.3">
      <c r="A228" s="7">
        <f t="shared" si="7"/>
        <v>224</v>
      </c>
      <c r="B228" s="3"/>
      <c r="C228" s="10"/>
      <c r="D228" s="3"/>
      <c r="E228" s="3"/>
      <c r="F228" s="3"/>
      <c r="G228" s="3"/>
      <c r="H228" s="3"/>
      <c r="I228" s="3"/>
      <c r="J228" s="3"/>
      <c r="K228" s="3" t="str">
        <f t="shared" si="6"/>
        <v/>
      </c>
      <c r="L228" s="96"/>
    </row>
    <row r="229" spans="1:12" x14ac:dyDescent="0.3">
      <c r="A229" s="7">
        <f t="shared" si="7"/>
        <v>225</v>
      </c>
      <c r="B229" s="3"/>
      <c r="C229" s="10"/>
      <c r="D229" s="3"/>
      <c r="E229" s="3"/>
      <c r="F229" s="3"/>
      <c r="G229" s="3"/>
      <c r="H229" s="3"/>
      <c r="I229" s="3"/>
      <c r="J229" s="3"/>
      <c r="K229" s="3" t="str">
        <f t="shared" si="6"/>
        <v/>
      </c>
      <c r="L229" s="96"/>
    </row>
    <row r="230" spans="1:12" x14ac:dyDescent="0.3">
      <c r="A230" s="7">
        <f t="shared" si="7"/>
        <v>226</v>
      </c>
      <c r="B230" s="3"/>
      <c r="C230" s="10"/>
      <c r="D230" s="3"/>
      <c r="E230" s="3"/>
      <c r="F230" s="3"/>
      <c r="G230" s="3"/>
      <c r="H230" s="3"/>
      <c r="I230" s="3"/>
      <c r="J230" s="3"/>
      <c r="K230" s="3" t="str">
        <f t="shared" si="6"/>
        <v/>
      </c>
      <c r="L230" s="96"/>
    </row>
    <row r="231" spans="1:12" x14ac:dyDescent="0.3">
      <c r="A231" s="7">
        <f t="shared" si="7"/>
        <v>227</v>
      </c>
      <c r="B231" s="3"/>
      <c r="C231" s="10"/>
      <c r="D231" s="3"/>
      <c r="E231" s="3"/>
      <c r="F231" s="3"/>
      <c r="G231" s="3"/>
      <c r="H231" s="3"/>
      <c r="I231" s="3"/>
      <c r="J231" s="3"/>
      <c r="K231" s="3" t="str">
        <f t="shared" si="6"/>
        <v/>
      </c>
      <c r="L231" s="96"/>
    </row>
    <row r="232" spans="1:12" x14ac:dyDescent="0.3">
      <c r="A232" s="7">
        <f t="shared" si="7"/>
        <v>228</v>
      </c>
      <c r="B232" s="3"/>
      <c r="C232" s="10"/>
      <c r="D232" s="3"/>
      <c r="E232" s="3"/>
      <c r="F232" s="3"/>
      <c r="G232" s="3"/>
      <c r="H232" s="3"/>
      <c r="I232" s="3"/>
      <c r="J232" s="3"/>
      <c r="K232" s="3" t="str">
        <f t="shared" si="6"/>
        <v/>
      </c>
      <c r="L232" s="96"/>
    </row>
    <row r="233" spans="1:12" x14ac:dyDescent="0.3">
      <c r="A233" s="7">
        <f t="shared" si="7"/>
        <v>229</v>
      </c>
      <c r="B233" s="3"/>
      <c r="C233" s="10"/>
      <c r="D233" s="3"/>
      <c r="E233" s="3"/>
      <c r="F233" s="3"/>
      <c r="G233" s="3"/>
      <c r="H233" s="3"/>
      <c r="I233" s="3"/>
      <c r="J233" s="3"/>
      <c r="K233" s="3" t="str">
        <f t="shared" si="6"/>
        <v/>
      </c>
      <c r="L233" s="96"/>
    </row>
    <row r="234" spans="1:12" x14ac:dyDescent="0.3">
      <c r="A234" s="7">
        <f t="shared" si="7"/>
        <v>230</v>
      </c>
      <c r="B234" s="3"/>
      <c r="C234" s="10"/>
      <c r="D234" s="3"/>
      <c r="E234" s="3"/>
      <c r="F234" s="3"/>
      <c r="G234" s="3"/>
      <c r="H234" s="3"/>
      <c r="I234" s="3"/>
      <c r="J234" s="3"/>
      <c r="K234" s="3" t="str">
        <f t="shared" si="6"/>
        <v/>
      </c>
      <c r="L234" s="96"/>
    </row>
    <row r="235" spans="1:12" x14ac:dyDescent="0.3">
      <c r="A235" s="7">
        <f t="shared" si="7"/>
        <v>231</v>
      </c>
      <c r="B235" s="3"/>
      <c r="C235" s="10"/>
      <c r="D235" s="3"/>
      <c r="E235" s="3"/>
      <c r="F235" s="3"/>
      <c r="G235" s="3"/>
      <c r="H235" s="3"/>
      <c r="I235" s="3"/>
      <c r="J235" s="3"/>
      <c r="K235" s="3" t="str">
        <f t="shared" si="6"/>
        <v/>
      </c>
      <c r="L235" s="96"/>
    </row>
    <row r="236" spans="1:12" x14ac:dyDescent="0.3">
      <c r="A236" s="7">
        <f t="shared" si="7"/>
        <v>232</v>
      </c>
      <c r="B236" s="3"/>
      <c r="C236" s="10"/>
      <c r="D236" s="3"/>
      <c r="E236" s="3"/>
      <c r="F236" s="3"/>
      <c r="G236" s="3"/>
      <c r="H236" s="3"/>
      <c r="I236" s="3"/>
      <c r="J236" s="3"/>
      <c r="K236" s="3" t="str">
        <f t="shared" si="6"/>
        <v/>
      </c>
      <c r="L236" s="96"/>
    </row>
    <row r="237" spans="1:12" x14ac:dyDescent="0.3">
      <c r="A237" s="7">
        <f t="shared" si="7"/>
        <v>233</v>
      </c>
      <c r="B237" s="3"/>
      <c r="C237" s="10"/>
      <c r="D237" s="3"/>
      <c r="E237" s="3"/>
      <c r="F237" s="3"/>
      <c r="G237" s="3"/>
      <c r="H237" s="3"/>
      <c r="I237" s="3"/>
      <c r="J237" s="3"/>
      <c r="K237" s="3" t="str">
        <f t="shared" si="6"/>
        <v/>
      </c>
      <c r="L237" s="96"/>
    </row>
    <row r="238" spans="1:12" x14ac:dyDescent="0.3">
      <c r="A238" s="7">
        <f t="shared" si="7"/>
        <v>234</v>
      </c>
      <c r="B238" s="3"/>
      <c r="C238" s="10"/>
      <c r="D238" s="3"/>
      <c r="E238" s="3"/>
      <c r="F238" s="3"/>
      <c r="G238" s="3"/>
      <c r="H238" s="3"/>
      <c r="I238" s="3"/>
      <c r="J238" s="3"/>
      <c r="K238" s="3" t="str">
        <f t="shared" si="6"/>
        <v/>
      </c>
      <c r="L238" s="96"/>
    </row>
    <row r="239" spans="1:12" x14ac:dyDescent="0.3">
      <c r="A239" s="7">
        <f t="shared" si="7"/>
        <v>235</v>
      </c>
      <c r="B239" s="3"/>
      <c r="C239" s="10"/>
      <c r="D239" s="3"/>
      <c r="E239" s="3"/>
      <c r="F239" s="3"/>
      <c r="G239" s="3"/>
      <c r="H239" s="3"/>
      <c r="I239" s="3"/>
      <c r="J239" s="3"/>
      <c r="K239" s="3" t="str">
        <f t="shared" si="6"/>
        <v/>
      </c>
      <c r="L239" s="96"/>
    </row>
    <row r="240" spans="1:12" x14ac:dyDescent="0.3">
      <c r="A240" s="7">
        <f t="shared" si="7"/>
        <v>236</v>
      </c>
      <c r="B240" s="3"/>
      <c r="C240" s="10"/>
      <c r="D240" s="3"/>
      <c r="E240" s="3"/>
      <c r="F240" s="3"/>
      <c r="G240" s="3"/>
      <c r="H240" s="3"/>
      <c r="I240" s="3"/>
      <c r="J240" s="3"/>
      <c r="K240" s="3" t="str">
        <f t="shared" si="6"/>
        <v/>
      </c>
      <c r="L240" s="96"/>
    </row>
    <row r="241" spans="1:12" x14ac:dyDescent="0.3">
      <c r="A241" s="7">
        <f t="shared" si="7"/>
        <v>237</v>
      </c>
      <c r="B241" s="3"/>
      <c r="C241" s="10"/>
      <c r="D241" s="3"/>
      <c r="E241" s="3"/>
      <c r="F241" s="3"/>
      <c r="G241" s="3"/>
      <c r="H241" s="3"/>
      <c r="I241" s="3"/>
      <c r="J241" s="3"/>
      <c r="K241" s="3" t="str">
        <f t="shared" si="6"/>
        <v/>
      </c>
      <c r="L241" s="96"/>
    </row>
    <row r="242" spans="1:12" x14ac:dyDescent="0.3">
      <c r="A242" s="7">
        <f t="shared" si="7"/>
        <v>238</v>
      </c>
      <c r="B242" s="3"/>
      <c r="C242" s="10"/>
      <c r="D242" s="3"/>
      <c r="E242" s="3"/>
      <c r="F242" s="3"/>
      <c r="G242" s="3"/>
      <c r="H242" s="3"/>
      <c r="I242" s="3"/>
      <c r="J242" s="3"/>
      <c r="K242" s="3" t="str">
        <f t="shared" si="6"/>
        <v/>
      </c>
      <c r="L242" s="96"/>
    </row>
    <row r="243" spans="1:12" x14ac:dyDescent="0.3">
      <c r="A243" s="7">
        <f t="shared" si="7"/>
        <v>239</v>
      </c>
      <c r="B243" s="3"/>
      <c r="C243" s="10"/>
      <c r="D243" s="3"/>
      <c r="E243" s="3"/>
      <c r="F243" s="3"/>
      <c r="G243" s="3"/>
      <c r="H243" s="3"/>
      <c r="I243" s="3"/>
      <c r="J243" s="3"/>
      <c r="K243" s="3" t="str">
        <f t="shared" si="6"/>
        <v/>
      </c>
      <c r="L243" s="96"/>
    </row>
    <row r="244" spans="1:12" x14ac:dyDescent="0.3">
      <c r="A244" s="7">
        <f t="shared" si="7"/>
        <v>240</v>
      </c>
      <c r="B244" s="3"/>
      <c r="C244" s="10"/>
      <c r="D244" s="3"/>
      <c r="E244" s="3"/>
      <c r="F244" s="3"/>
      <c r="G244" s="3"/>
      <c r="H244" s="3"/>
      <c r="I244" s="3"/>
      <c r="J244" s="3"/>
      <c r="K244" s="3" t="str">
        <f t="shared" si="6"/>
        <v/>
      </c>
      <c r="L244" s="96"/>
    </row>
    <row r="245" spans="1:12" x14ac:dyDescent="0.3">
      <c r="A245" s="7">
        <f t="shared" si="7"/>
        <v>241</v>
      </c>
      <c r="B245" s="3"/>
      <c r="C245" s="10"/>
      <c r="D245" s="3"/>
      <c r="E245" s="3"/>
      <c r="F245" s="3"/>
      <c r="G245" s="3"/>
      <c r="H245" s="3"/>
      <c r="I245" s="3"/>
      <c r="J245" s="3"/>
      <c r="K245" s="3" t="str">
        <f t="shared" si="6"/>
        <v/>
      </c>
      <c r="L245" s="96"/>
    </row>
    <row r="246" spans="1:12" x14ac:dyDescent="0.3">
      <c r="A246" s="7">
        <f t="shared" si="7"/>
        <v>242</v>
      </c>
      <c r="B246" s="3"/>
      <c r="C246" s="10"/>
      <c r="D246" s="3"/>
      <c r="E246" s="3"/>
      <c r="F246" s="3"/>
      <c r="G246" s="3"/>
      <c r="H246" s="3"/>
      <c r="I246" s="3"/>
      <c r="J246" s="3"/>
      <c r="K246" s="3" t="str">
        <f t="shared" si="6"/>
        <v/>
      </c>
      <c r="L246" s="96"/>
    </row>
    <row r="247" spans="1:12" x14ac:dyDescent="0.3">
      <c r="A247" s="7">
        <f t="shared" si="7"/>
        <v>243</v>
      </c>
      <c r="B247" s="3"/>
      <c r="C247" s="10"/>
      <c r="D247" s="3"/>
      <c r="E247" s="3"/>
      <c r="F247" s="3"/>
      <c r="G247" s="3"/>
      <c r="H247" s="3"/>
      <c r="I247" s="3"/>
      <c r="J247" s="3"/>
      <c r="K247" s="3" t="str">
        <f t="shared" si="6"/>
        <v/>
      </c>
      <c r="L247" s="96"/>
    </row>
    <row r="248" spans="1:12" x14ac:dyDescent="0.3">
      <c r="A248" s="7">
        <f t="shared" si="7"/>
        <v>244</v>
      </c>
      <c r="B248" s="3"/>
      <c r="C248" s="10"/>
      <c r="D248" s="3"/>
      <c r="E248" s="3"/>
      <c r="F248" s="3"/>
      <c r="G248" s="3"/>
      <c r="H248" s="3"/>
      <c r="I248" s="3"/>
      <c r="J248" s="3"/>
      <c r="K248" s="3" t="str">
        <f t="shared" si="6"/>
        <v/>
      </c>
      <c r="L248" s="96"/>
    </row>
    <row r="249" spans="1:12" x14ac:dyDescent="0.3">
      <c r="A249" s="7">
        <f t="shared" si="7"/>
        <v>245</v>
      </c>
      <c r="B249" s="3"/>
      <c r="C249" s="10"/>
      <c r="D249" s="3"/>
      <c r="E249" s="3"/>
      <c r="F249" s="3"/>
      <c r="G249" s="3"/>
      <c r="H249" s="3"/>
      <c r="I249" s="3"/>
      <c r="J249" s="3"/>
      <c r="K249" s="3" t="str">
        <f t="shared" si="6"/>
        <v/>
      </c>
      <c r="L249" s="96"/>
    </row>
    <row r="250" spans="1:12" x14ac:dyDescent="0.3">
      <c r="A250" s="7">
        <f t="shared" si="7"/>
        <v>246</v>
      </c>
      <c r="B250" s="3"/>
      <c r="C250" s="10"/>
      <c r="D250" s="3"/>
      <c r="E250" s="3"/>
      <c r="F250" s="3"/>
      <c r="G250" s="3"/>
      <c r="H250" s="3"/>
      <c r="I250" s="3"/>
      <c r="J250" s="3"/>
      <c r="K250" s="3" t="str">
        <f t="shared" si="6"/>
        <v/>
      </c>
      <c r="L250" s="96"/>
    </row>
    <row r="251" spans="1:12" x14ac:dyDescent="0.3">
      <c r="A251" s="7">
        <f t="shared" si="7"/>
        <v>247</v>
      </c>
      <c r="B251" s="3"/>
      <c r="C251" s="10"/>
      <c r="D251" s="3"/>
      <c r="E251" s="3"/>
      <c r="F251" s="3"/>
      <c r="G251" s="3"/>
      <c r="H251" s="3"/>
      <c r="I251" s="3"/>
      <c r="J251" s="3"/>
      <c r="K251" s="3" t="str">
        <f t="shared" si="6"/>
        <v/>
      </c>
      <c r="L251" s="96"/>
    </row>
    <row r="252" spans="1:12" x14ac:dyDescent="0.3">
      <c r="A252" s="7">
        <f t="shared" si="7"/>
        <v>248</v>
      </c>
      <c r="B252" s="3"/>
      <c r="C252" s="10"/>
      <c r="D252" s="3"/>
      <c r="E252" s="3"/>
      <c r="F252" s="3"/>
      <c r="G252" s="3"/>
      <c r="H252" s="3"/>
      <c r="I252" s="3"/>
      <c r="J252" s="3"/>
      <c r="K252" s="3" t="str">
        <f t="shared" si="6"/>
        <v/>
      </c>
      <c r="L252" s="96"/>
    </row>
    <row r="253" spans="1:12" x14ac:dyDescent="0.3">
      <c r="A253" s="7">
        <f t="shared" si="7"/>
        <v>249</v>
      </c>
      <c r="B253" s="3"/>
      <c r="C253" s="10"/>
      <c r="D253" s="3"/>
      <c r="E253" s="3"/>
      <c r="F253" s="3"/>
      <c r="G253" s="3"/>
      <c r="H253" s="3"/>
      <c r="I253" s="3"/>
      <c r="J253" s="3"/>
      <c r="K253" s="3" t="str">
        <f t="shared" si="6"/>
        <v/>
      </c>
      <c r="L253" s="96"/>
    </row>
    <row r="254" spans="1:12" x14ac:dyDescent="0.3">
      <c r="A254" s="7">
        <f t="shared" si="7"/>
        <v>250</v>
      </c>
      <c r="B254" s="3"/>
      <c r="C254" s="10"/>
      <c r="D254" s="3"/>
      <c r="E254" s="3"/>
      <c r="F254" s="3"/>
      <c r="G254" s="3"/>
      <c r="H254" s="3"/>
      <c r="I254" s="3"/>
      <c r="J254" s="3"/>
      <c r="K254" s="3" t="str">
        <f t="shared" si="6"/>
        <v/>
      </c>
      <c r="L254" s="96"/>
    </row>
    <row r="255" spans="1:12" x14ac:dyDescent="0.3">
      <c r="A255" s="7">
        <f t="shared" si="7"/>
        <v>251</v>
      </c>
      <c r="B255" s="3"/>
      <c r="C255" s="10"/>
      <c r="D255" s="3"/>
      <c r="E255" s="3"/>
      <c r="F255" s="3"/>
      <c r="G255" s="3"/>
      <c r="H255" s="3"/>
      <c r="I255" s="3"/>
      <c r="J255" s="3"/>
      <c r="K255" s="3" t="str">
        <f t="shared" si="6"/>
        <v/>
      </c>
      <c r="L255" s="96"/>
    </row>
    <row r="256" spans="1:12" x14ac:dyDescent="0.3">
      <c r="A256" s="7">
        <f t="shared" si="7"/>
        <v>252</v>
      </c>
      <c r="B256" s="3"/>
      <c r="C256" s="10"/>
      <c r="D256" s="3"/>
      <c r="E256" s="3"/>
      <c r="F256" s="3"/>
      <c r="G256" s="3"/>
      <c r="H256" s="3"/>
      <c r="I256" s="3"/>
      <c r="J256" s="3"/>
      <c r="K256" s="3" t="str">
        <f t="shared" si="6"/>
        <v/>
      </c>
      <c r="L256" s="96"/>
    </row>
    <row r="257" spans="1:12" x14ac:dyDescent="0.3">
      <c r="A257" s="7">
        <f t="shared" si="7"/>
        <v>253</v>
      </c>
      <c r="B257" s="3"/>
      <c r="C257" s="10"/>
      <c r="D257" s="3"/>
      <c r="E257" s="3"/>
      <c r="F257" s="3"/>
      <c r="G257" s="3"/>
      <c r="H257" s="3"/>
      <c r="I257" s="3"/>
      <c r="J257" s="3"/>
      <c r="K257" s="3" t="str">
        <f t="shared" si="6"/>
        <v/>
      </c>
      <c r="L257" s="96"/>
    </row>
    <row r="258" spans="1:12" x14ac:dyDescent="0.3">
      <c r="A258" s="7">
        <f t="shared" si="7"/>
        <v>254</v>
      </c>
      <c r="B258" s="3"/>
      <c r="C258" s="10"/>
      <c r="D258" s="3"/>
      <c r="E258" s="3"/>
      <c r="F258" s="3"/>
      <c r="G258" s="3"/>
      <c r="H258" s="3"/>
      <c r="I258" s="3"/>
      <c r="J258" s="3"/>
      <c r="K258" s="3" t="str">
        <f t="shared" si="6"/>
        <v/>
      </c>
      <c r="L258" s="96"/>
    </row>
    <row r="259" spans="1:12" x14ac:dyDescent="0.3">
      <c r="A259" s="7">
        <f t="shared" si="7"/>
        <v>255</v>
      </c>
      <c r="B259" s="3"/>
      <c r="C259" s="10"/>
      <c r="D259" s="3"/>
      <c r="E259" s="3"/>
      <c r="F259" s="3"/>
      <c r="G259" s="3"/>
      <c r="H259" s="3"/>
      <c r="I259" s="3"/>
      <c r="J259" s="3"/>
      <c r="K259" s="3" t="str">
        <f t="shared" si="6"/>
        <v/>
      </c>
      <c r="L259" s="96"/>
    </row>
    <row r="260" spans="1:12" x14ac:dyDescent="0.3">
      <c r="A260" s="7">
        <f t="shared" si="7"/>
        <v>256</v>
      </c>
      <c r="B260" s="3"/>
      <c r="C260" s="10"/>
      <c r="D260" s="3"/>
      <c r="E260" s="3"/>
      <c r="F260" s="3"/>
      <c r="G260" s="3"/>
      <c r="H260" s="3"/>
      <c r="I260" s="3"/>
      <c r="J260" s="3"/>
      <c r="K260" s="3" t="str">
        <f t="shared" si="6"/>
        <v/>
      </c>
      <c r="L260" s="96"/>
    </row>
    <row r="261" spans="1:12" x14ac:dyDescent="0.3">
      <c r="A261" s="7">
        <f t="shared" si="7"/>
        <v>257</v>
      </c>
      <c r="B261" s="3"/>
      <c r="C261" s="10"/>
      <c r="D261" s="3"/>
      <c r="E261" s="3"/>
      <c r="F261" s="3"/>
      <c r="G261" s="3"/>
      <c r="H261" s="3"/>
      <c r="I261" s="3"/>
      <c r="J261" s="3"/>
      <c r="K261" s="3" t="str">
        <f t="shared" ref="K261:K324" si="8">IF(ISBLANK(E261),"",IF(E261=J261,1,0))</f>
        <v/>
      </c>
      <c r="L261" s="96"/>
    </row>
    <row r="262" spans="1:12" x14ac:dyDescent="0.3">
      <c r="A262" s="7">
        <f t="shared" si="7"/>
        <v>258</v>
      </c>
      <c r="B262" s="3"/>
      <c r="C262" s="10"/>
      <c r="D262" s="3"/>
      <c r="E262" s="3"/>
      <c r="F262" s="3"/>
      <c r="G262" s="3"/>
      <c r="H262" s="3"/>
      <c r="I262" s="3"/>
      <c r="J262" s="3"/>
      <c r="K262" s="3" t="str">
        <f t="shared" si="8"/>
        <v/>
      </c>
      <c r="L262" s="96"/>
    </row>
    <row r="263" spans="1:12" x14ac:dyDescent="0.3">
      <c r="A263" s="7">
        <f t="shared" ref="A263:A326" si="9">A262+1</f>
        <v>259</v>
      </c>
      <c r="B263" s="3"/>
      <c r="C263" s="10"/>
      <c r="D263" s="3"/>
      <c r="E263" s="3"/>
      <c r="F263" s="3"/>
      <c r="G263" s="3"/>
      <c r="H263" s="3"/>
      <c r="I263" s="3"/>
      <c r="J263" s="3"/>
      <c r="K263" s="3" t="str">
        <f t="shared" si="8"/>
        <v/>
      </c>
      <c r="L263" s="96"/>
    </row>
    <row r="264" spans="1:12" x14ac:dyDescent="0.3">
      <c r="A264" s="7">
        <f t="shared" si="9"/>
        <v>260</v>
      </c>
      <c r="B264" s="3"/>
      <c r="C264" s="10"/>
      <c r="D264" s="3"/>
      <c r="E264" s="3"/>
      <c r="F264" s="3"/>
      <c r="G264" s="3"/>
      <c r="H264" s="3"/>
      <c r="I264" s="3"/>
      <c r="J264" s="3"/>
      <c r="K264" s="3" t="str">
        <f t="shared" si="8"/>
        <v/>
      </c>
      <c r="L264" s="96"/>
    </row>
    <row r="265" spans="1:12" x14ac:dyDescent="0.3">
      <c r="A265" s="7">
        <f t="shared" si="9"/>
        <v>261</v>
      </c>
      <c r="B265" s="3"/>
      <c r="C265" s="10"/>
      <c r="D265" s="3"/>
      <c r="E265" s="3"/>
      <c r="F265" s="3"/>
      <c r="G265" s="3"/>
      <c r="H265" s="3"/>
      <c r="I265" s="3"/>
      <c r="J265" s="3"/>
      <c r="K265" s="3" t="str">
        <f t="shared" si="8"/>
        <v/>
      </c>
      <c r="L265" s="96"/>
    </row>
    <row r="266" spans="1:12" x14ac:dyDescent="0.3">
      <c r="A266" s="7">
        <f t="shared" si="9"/>
        <v>262</v>
      </c>
      <c r="B266" s="3"/>
      <c r="C266" s="10"/>
      <c r="D266" s="3"/>
      <c r="E266" s="3"/>
      <c r="F266" s="3"/>
      <c r="G266" s="3"/>
      <c r="H266" s="3"/>
      <c r="I266" s="3"/>
      <c r="J266" s="3"/>
      <c r="K266" s="3" t="str">
        <f t="shared" si="8"/>
        <v/>
      </c>
      <c r="L266" s="96"/>
    </row>
    <row r="267" spans="1:12" x14ac:dyDescent="0.3">
      <c r="A267" s="7">
        <f t="shared" si="9"/>
        <v>263</v>
      </c>
      <c r="B267" s="3"/>
      <c r="C267" s="10"/>
      <c r="D267" s="3"/>
      <c r="E267" s="3"/>
      <c r="F267" s="3"/>
      <c r="G267" s="3"/>
      <c r="H267" s="3"/>
      <c r="I267" s="3"/>
      <c r="J267" s="3"/>
      <c r="K267" s="3" t="str">
        <f t="shared" si="8"/>
        <v/>
      </c>
      <c r="L267" s="96"/>
    </row>
    <row r="268" spans="1:12" x14ac:dyDescent="0.3">
      <c r="A268" s="7">
        <f t="shared" si="9"/>
        <v>264</v>
      </c>
      <c r="B268" s="3"/>
      <c r="C268" s="10"/>
      <c r="D268" s="3"/>
      <c r="E268" s="3"/>
      <c r="F268" s="3"/>
      <c r="G268" s="3"/>
      <c r="H268" s="3"/>
      <c r="I268" s="3"/>
      <c r="J268" s="3"/>
      <c r="K268" s="3" t="str">
        <f t="shared" si="8"/>
        <v/>
      </c>
      <c r="L268" s="96"/>
    </row>
    <row r="269" spans="1:12" x14ac:dyDescent="0.3">
      <c r="A269" s="7">
        <f t="shared" si="9"/>
        <v>265</v>
      </c>
      <c r="B269" s="3"/>
      <c r="C269" s="10"/>
      <c r="D269" s="3"/>
      <c r="E269" s="3"/>
      <c r="F269" s="3"/>
      <c r="G269" s="3"/>
      <c r="H269" s="3"/>
      <c r="I269" s="3"/>
      <c r="J269" s="3"/>
      <c r="K269" s="3" t="str">
        <f t="shared" si="8"/>
        <v/>
      </c>
      <c r="L269" s="96"/>
    </row>
    <row r="270" spans="1:12" x14ac:dyDescent="0.3">
      <c r="A270" s="7">
        <f t="shared" si="9"/>
        <v>266</v>
      </c>
      <c r="B270" s="3"/>
      <c r="C270" s="10"/>
      <c r="D270" s="3"/>
      <c r="E270" s="3"/>
      <c r="F270" s="3"/>
      <c r="G270" s="3"/>
      <c r="H270" s="3"/>
      <c r="I270" s="3"/>
      <c r="J270" s="3"/>
      <c r="K270" s="3" t="str">
        <f t="shared" si="8"/>
        <v/>
      </c>
      <c r="L270" s="96"/>
    </row>
    <row r="271" spans="1:12" x14ac:dyDescent="0.3">
      <c r="A271" s="7">
        <f t="shared" si="9"/>
        <v>267</v>
      </c>
      <c r="B271" s="3"/>
      <c r="C271" s="10"/>
      <c r="D271" s="3"/>
      <c r="E271" s="3"/>
      <c r="F271" s="3"/>
      <c r="G271" s="3"/>
      <c r="H271" s="3"/>
      <c r="I271" s="3"/>
      <c r="J271" s="3"/>
      <c r="K271" s="3" t="str">
        <f t="shared" si="8"/>
        <v/>
      </c>
      <c r="L271" s="96"/>
    </row>
    <row r="272" spans="1:12" x14ac:dyDescent="0.3">
      <c r="A272" s="7">
        <f t="shared" si="9"/>
        <v>268</v>
      </c>
      <c r="B272" s="3"/>
      <c r="C272" s="10"/>
      <c r="D272" s="3"/>
      <c r="E272" s="3"/>
      <c r="F272" s="3"/>
      <c r="G272" s="3"/>
      <c r="H272" s="3"/>
      <c r="I272" s="3"/>
      <c r="J272" s="3"/>
      <c r="K272" s="3" t="str">
        <f t="shared" si="8"/>
        <v/>
      </c>
      <c r="L272" s="96"/>
    </row>
    <row r="273" spans="1:12" x14ac:dyDescent="0.3">
      <c r="A273" s="7">
        <f t="shared" si="9"/>
        <v>269</v>
      </c>
      <c r="B273" s="3"/>
      <c r="C273" s="10"/>
      <c r="D273" s="3"/>
      <c r="E273" s="3"/>
      <c r="F273" s="3"/>
      <c r="G273" s="3"/>
      <c r="H273" s="3"/>
      <c r="I273" s="3"/>
      <c r="J273" s="3"/>
      <c r="K273" s="3" t="str">
        <f t="shared" si="8"/>
        <v/>
      </c>
      <c r="L273" s="96"/>
    </row>
    <row r="274" spans="1:12" x14ac:dyDescent="0.3">
      <c r="A274" s="7">
        <f t="shared" si="9"/>
        <v>270</v>
      </c>
      <c r="B274" s="3"/>
      <c r="C274" s="10"/>
      <c r="D274" s="3"/>
      <c r="E274" s="3"/>
      <c r="F274" s="3"/>
      <c r="G274" s="3"/>
      <c r="H274" s="3"/>
      <c r="I274" s="3"/>
      <c r="J274" s="3"/>
      <c r="K274" s="3" t="str">
        <f t="shared" si="8"/>
        <v/>
      </c>
      <c r="L274" s="96"/>
    </row>
    <row r="275" spans="1:12" x14ac:dyDescent="0.3">
      <c r="A275" s="7">
        <f t="shared" si="9"/>
        <v>271</v>
      </c>
      <c r="B275" s="3"/>
      <c r="C275" s="10"/>
      <c r="D275" s="3"/>
      <c r="E275" s="3"/>
      <c r="F275" s="3"/>
      <c r="G275" s="3"/>
      <c r="H275" s="3"/>
      <c r="I275" s="3"/>
      <c r="J275" s="3"/>
      <c r="K275" s="3" t="str">
        <f t="shared" si="8"/>
        <v/>
      </c>
      <c r="L275" s="96"/>
    </row>
    <row r="276" spans="1:12" x14ac:dyDescent="0.3">
      <c r="A276" s="7">
        <f t="shared" si="9"/>
        <v>272</v>
      </c>
      <c r="B276" s="3"/>
      <c r="C276" s="10"/>
      <c r="D276" s="3"/>
      <c r="E276" s="3"/>
      <c r="F276" s="3"/>
      <c r="G276" s="3"/>
      <c r="H276" s="3"/>
      <c r="I276" s="3"/>
      <c r="J276" s="3"/>
      <c r="K276" s="3" t="str">
        <f t="shared" si="8"/>
        <v/>
      </c>
      <c r="L276" s="96"/>
    </row>
    <row r="277" spans="1:12" x14ac:dyDescent="0.3">
      <c r="A277" s="7">
        <f t="shared" si="9"/>
        <v>273</v>
      </c>
      <c r="B277" s="3"/>
      <c r="C277" s="10"/>
      <c r="D277" s="3"/>
      <c r="E277" s="3"/>
      <c r="F277" s="3"/>
      <c r="G277" s="3"/>
      <c r="H277" s="3"/>
      <c r="I277" s="3"/>
      <c r="J277" s="3"/>
      <c r="K277" s="3" t="str">
        <f t="shared" si="8"/>
        <v/>
      </c>
      <c r="L277" s="96"/>
    </row>
    <row r="278" spans="1:12" x14ac:dyDescent="0.3">
      <c r="A278" s="7">
        <f t="shared" si="9"/>
        <v>274</v>
      </c>
      <c r="B278" s="3"/>
      <c r="C278" s="10"/>
      <c r="D278" s="3"/>
      <c r="E278" s="3"/>
      <c r="F278" s="3"/>
      <c r="G278" s="3"/>
      <c r="H278" s="3"/>
      <c r="I278" s="3"/>
      <c r="J278" s="3"/>
      <c r="K278" s="3" t="str">
        <f t="shared" si="8"/>
        <v/>
      </c>
      <c r="L278" s="96"/>
    </row>
    <row r="279" spans="1:12" x14ac:dyDescent="0.3">
      <c r="A279" s="7">
        <f t="shared" si="9"/>
        <v>275</v>
      </c>
      <c r="B279" s="3"/>
      <c r="C279" s="10"/>
      <c r="D279" s="3"/>
      <c r="E279" s="3"/>
      <c r="F279" s="3"/>
      <c r="G279" s="3"/>
      <c r="H279" s="3"/>
      <c r="I279" s="3"/>
      <c r="J279" s="3"/>
      <c r="K279" s="3" t="str">
        <f t="shared" si="8"/>
        <v/>
      </c>
      <c r="L279" s="96"/>
    </row>
    <row r="280" spans="1:12" x14ac:dyDescent="0.3">
      <c r="A280" s="7">
        <f t="shared" si="9"/>
        <v>276</v>
      </c>
      <c r="B280" s="3"/>
      <c r="C280" s="10"/>
      <c r="D280" s="3"/>
      <c r="E280" s="3"/>
      <c r="F280" s="3"/>
      <c r="G280" s="3"/>
      <c r="H280" s="3"/>
      <c r="I280" s="3"/>
      <c r="J280" s="3"/>
      <c r="K280" s="3" t="str">
        <f t="shared" si="8"/>
        <v/>
      </c>
      <c r="L280" s="96"/>
    </row>
    <row r="281" spans="1:12" x14ac:dyDescent="0.3">
      <c r="A281" s="7">
        <f t="shared" si="9"/>
        <v>277</v>
      </c>
      <c r="B281" s="3"/>
      <c r="C281" s="10"/>
      <c r="D281" s="3"/>
      <c r="E281" s="3"/>
      <c r="F281" s="3"/>
      <c r="G281" s="3"/>
      <c r="H281" s="3"/>
      <c r="I281" s="3"/>
      <c r="J281" s="3"/>
      <c r="K281" s="3" t="str">
        <f t="shared" si="8"/>
        <v/>
      </c>
      <c r="L281" s="96"/>
    </row>
    <row r="282" spans="1:12" x14ac:dyDescent="0.3">
      <c r="A282" s="7">
        <f t="shared" si="9"/>
        <v>278</v>
      </c>
      <c r="B282" s="3"/>
      <c r="C282" s="10"/>
      <c r="D282" s="3"/>
      <c r="E282" s="3"/>
      <c r="F282" s="3"/>
      <c r="G282" s="3"/>
      <c r="H282" s="3"/>
      <c r="I282" s="3"/>
      <c r="J282" s="3"/>
      <c r="K282" s="3" t="str">
        <f t="shared" si="8"/>
        <v/>
      </c>
      <c r="L282" s="96"/>
    </row>
    <row r="283" spans="1:12" x14ac:dyDescent="0.3">
      <c r="A283" s="7">
        <f t="shared" si="9"/>
        <v>279</v>
      </c>
      <c r="B283" s="3"/>
      <c r="C283" s="10"/>
      <c r="D283" s="3"/>
      <c r="E283" s="3"/>
      <c r="F283" s="3"/>
      <c r="G283" s="3"/>
      <c r="H283" s="3"/>
      <c r="I283" s="3"/>
      <c r="J283" s="3"/>
      <c r="K283" s="3" t="str">
        <f t="shared" si="8"/>
        <v/>
      </c>
      <c r="L283" s="96"/>
    </row>
    <row r="284" spans="1:12" x14ac:dyDescent="0.3">
      <c r="A284" s="7">
        <f t="shared" si="9"/>
        <v>280</v>
      </c>
      <c r="B284" s="3"/>
      <c r="C284" s="10"/>
      <c r="D284" s="3"/>
      <c r="E284" s="3"/>
      <c r="F284" s="3"/>
      <c r="G284" s="3"/>
      <c r="H284" s="3"/>
      <c r="I284" s="3"/>
      <c r="J284" s="3"/>
      <c r="K284" s="3" t="str">
        <f t="shared" si="8"/>
        <v/>
      </c>
      <c r="L284" s="96"/>
    </row>
    <row r="285" spans="1:12" x14ac:dyDescent="0.3">
      <c r="A285" s="7">
        <f t="shared" si="9"/>
        <v>281</v>
      </c>
      <c r="B285" s="3"/>
      <c r="C285" s="10"/>
      <c r="D285" s="3"/>
      <c r="E285" s="3"/>
      <c r="F285" s="3"/>
      <c r="G285" s="3"/>
      <c r="H285" s="3"/>
      <c r="I285" s="3"/>
      <c r="J285" s="3"/>
      <c r="K285" s="3" t="str">
        <f t="shared" si="8"/>
        <v/>
      </c>
      <c r="L285" s="96"/>
    </row>
    <row r="286" spans="1:12" x14ac:dyDescent="0.3">
      <c r="A286" s="7">
        <f t="shared" si="9"/>
        <v>282</v>
      </c>
      <c r="B286" s="3"/>
      <c r="C286" s="10"/>
      <c r="D286" s="3"/>
      <c r="E286" s="3"/>
      <c r="F286" s="3"/>
      <c r="G286" s="3"/>
      <c r="H286" s="3"/>
      <c r="I286" s="3"/>
      <c r="J286" s="3"/>
      <c r="K286" s="3" t="str">
        <f t="shared" si="8"/>
        <v/>
      </c>
      <c r="L286" s="96"/>
    </row>
    <row r="287" spans="1:12" x14ac:dyDescent="0.3">
      <c r="A287" s="7">
        <f t="shared" si="9"/>
        <v>283</v>
      </c>
      <c r="B287" s="3"/>
      <c r="C287" s="10"/>
      <c r="D287" s="3"/>
      <c r="E287" s="3"/>
      <c r="F287" s="3"/>
      <c r="G287" s="3"/>
      <c r="H287" s="3"/>
      <c r="I287" s="3"/>
      <c r="J287" s="3"/>
      <c r="K287" s="3" t="str">
        <f t="shared" si="8"/>
        <v/>
      </c>
      <c r="L287" s="96"/>
    </row>
    <row r="288" spans="1:12" x14ac:dyDescent="0.3">
      <c r="A288" s="7">
        <f t="shared" si="9"/>
        <v>284</v>
      </c>
      <c r="B288" s="3"/>
      <c r="C288" s="10"/>
      <c r="D288" s="3"/>
      <c r="E288" s="3"/>
      <c r="F288" s="3"/>
      <c r="G288" s="3"/>
      <c r="H288" s="3"/>
      <c r="I288" s="3"/>
      <c r="J288" s="3"/>
      <c r="K288" s="3" t="str">
        <f t="shared" si="8"/>
        <v/>
      </c>
      <c r="L288" s="96"/>
    </row>
    <row r="289" spans="1:12" x14ac:dyDescent="0.3">
      <c r="A289" s="7">
        <f t="shared" si="9"/>
        <v>285</v>
      </c>
      <c r="B289" s="3"/>
      <c r="C289" s="10"/>
      <c r="D289" s="3"/>
      <c r="E289" s="3"/>
      <c r="F289" s="3"/>
      <c r="G289" s="3"/>
      <c r="H289" s="3"/>
      <c r="I289" s="3"/>
      <c r="J289" s="3"/>
      <c r="K289" s="3" t="str">
        <f t="shared" si="8"/>
        <v/>
      </c>
      <c r="L289" s="96"/>
    </row>
    <row r="290" spans="1:12" x14ac:dyDescent="0.3">
      <c r="A290" s="7">
        <f t="shared" si="9"/>
        <v>286</v>
      </c>
      <c r="B290" s="3"/>
      <c r="C290" s="10"/>
      <c r="D290" s="3"/>
      <c r="E290" s="3"/>
      <c r="F290" s="3"/>
      <c r="G290" s="3"/>
      <c r="H290" s="3"/>
      <c r="I290" s="3"/>
      <c r="J290" s="3"/>
      <c r="K290" s="3" t="str">
        <f t="shared" si="8"/>
        <v/>
      </c>
      <c r="L290" s="96"/>
    </row>
    <row r="291" spans="1:12" x14ac:dyDescent="0.3">
      <c r="A291" s="7">
        <f t="shared" si="9"/>
        <v>287</v>
      </c>
      <c r="B291" s="3"/>
      <c r="C291" s="10"/>
      <c r="D291" s="3"/>
      <c r="E291" s="3"/>
      <c r="F291" s="3"/>
      <c r="G291" s="3"/>
      <c r="H291" s="3"/>
      <c r="I291" s="3"/>
      <c r="J291" s="3"/>
      <c r="K291" s="3" t="str">
        <f t="shared" si="8"/>
        <v/>
      </c>
      <c r="L291" s="96"/>
    </row>
    <row r="292" spans="1:12" x14ac:dyDescent="0.3">
      <c r="A292" s="7">
        <f t="shared" si="9"/>
        <v>288</v>
      </c>
      <c r="B292" s="3"/>
      <c r="C292" s="10"/>
      <c r="D292" s="3"/>
      <c r="E292" s="3"/>
      <c r="F292" s="3"/>
      <c r="G292" s="3"/>
      <c r="H292" s="3"/>
      <c r="I292" s="3"/>
      <c r="J292" s="3"/>
      <c r="K292" s="3" t="str">
        <f t="shared" si="8"/>
        <v/>
      </c>
      <c r="L292" s="96"/>
    </row>
    <row r="293" spans="1:12" x14ac:dyDescent="0.3">
      <c r="A293" s="7">
        <f t="shared" si="9"/>
        <v>289</v>
      </c>
      <c r="B293" s="3"/>
      <c r="C293" s="10"/>
      <c r="D293" s="3"/>
      <c r="E293" s="3"/>
      <c r="F293" s="3"/>
      <c r="G293" s="3"/>
      <c r="H293" s="3"/>
      <c r="I293" s="3"/>
      <c r="J293" s="3"/>
      <c r="K293" s="3" t="str">
        <f t="shared" si="8"/>
        <v/>
      </c>
      <c r="L293" s="96"/>
    </row>
    <row r="294" spans="1:12" x14ac:dyDescent="0.3">
      <c r="A294" s="7">
        <f t="shared" si="9"/>
        <v>290</v>
      </c>
      <c r="B294" s="3"/>
      <c r="C294" s="10"/>
      <c r="D294" s="3"/>
      <c r="E294" s="3"/>
      <c r="F294" s="3"/>
      <c r="G294" s="3"/>
      <c r="H294" s="3"/>
      <c r="I294" s="3"/>
      <c r="J294" s="3"/>
      <c r="K294" s="3" t="str">
        <f t="shared" si="8"/>
        <v/>
      </c>
      <c r="L294" s="96"/>
    </row>
    <row r="295" spans="1:12" x14ac:dyDescent="0.3">
      <c r="A295" s="7">
        <f t="shared" si="9"/>
        <v>291</v>
      </c>
      <c r="B295" s="3"/>
      <c r="C295" s="10"/>
      <c r="D295" s="3"/>
      <c r="E295" s="3"/>
      <c r="F295" s="3"/>
      <c r="G295" s="3"/>
      <c r="H295" s="3"/>
      <c r="I295" s="3"/>
      <c r="J295" s="3"/>
      <c r="K295" s="3" t="str">
        <f t="shared" si="8"/>
        <v/>
      </c>
      <c r="L295" s="96"/>
    </row>
    <row r="296" spans="1:12" x14ac:dyDescent="0.3">
      <c r="A296" s="7">
        <f t="shared" si="9"/>
        <v>292</v>
      </c>
      <c r="B296" s="3"/>
      <c r="C296" s="10"/>
      <c r="D296" s="3"/>
      <c r="E296" s="3"/>
      <c r="F296" s="3"/>
      <c r="G296" s="3"/>
      <c r="H296" s="3"/>
      <c r="I296" s="3"/>
      <c r="J296" s="3"/>
      <c r="K296" s="3" t="str">
        <f t="shared" si="8"/>
        <v/>
      </c>
      <c r="L296" s="96"/>
    </row>
    <row r="297" spans="1:12" x14ac:dyDescent="0.3">
      <c r="A297" s="7">
        <f t="shared" si="9"/>
        <v>293</v>
      </c>
      <c r="B297" s="3"/>
      <c r="C297" s="10"/>
      <c r="D297" s="3"/>
      <c r="E297" s="3"/>
      <c r="F297" s="3"/>
      <c r="G297" s="3"/>
      <c r="H297" s="3"/>
      <c r="I297" s="3"/>
      <c r="J297" s="3"/>
      <c r="K297" s="3" t="str">
        <f t="shared" si="8"/>
        <v/>
      </c>
      <c r="L297" s="96"/>
    </row>
    <row r="298" spans="1:12" x14ac:dyDescent="0.3">
      <c r="A298" s="7">
        <f t="shared" si="9"/>
        <v>294</v>
      </c>
      <c r="B298" s="3"/>
      <c r="C298" s="10"/>
      <c r="D298" s="3"/>
      <c r="E298" s="3"/>
      <c r="F298" s="3"/>
      <c r="G298" s="3"/>
      <c r="H298" s="3"/>
      <c r="I298" s="3"/>
      <c r="J298" s="3"/>
      <c r="K298" s="3" t="str">
        <f t="shared" si="8"/>
        <v/>
      </c>
      <c r="L298" s="96"/>
    </row>
    <row r="299" spans="1:12" x14ac:dyDescent="0.3">
      <c r="A299" s="7">
        <f t="shared" si="9"/>
        <v>295</v>
      </c>
      <c r="B299" s="3"/>
      <c r="C299" s="10"/>
      <c r="D299" s="3"/>
      <c r="E299" s="3"/>
      <c r="F299" s="3"/>
      <c r="G299" s="3"/>
      <c r="H299" s="3"/>
      <c r="I299" s="3"/>
      <c r="J299" s="3"/>
      <c r="K299" s="3" t="str">
        <f t="shared" si="8"/>
        <v/>
      </c>
      <c r="L299" s="96"/>
    </row>
    <row r="300" spans="1:12" x14ac:dyDescent="0.3">
      <c r="A300" s="7">
        <f t="shared" si="9"/>
        <v>296</v>
      </c>
      <c r="B300" s="3"/>
      <c r="C300" s="10"/>
      <c r="D300" s="3"/>
      <c r="E300" s="3"/>
      <c r="F300" s="3"/>
      <c r="G300" s="3"/>
      <c r="H300" s="3"/>
      <c r="I300" s="3"/>
      <c r="J300" s="3"/>
      <c r="K300" s="3" t="str">
        <f t="shared" si="8"/>
        <v/>
      </c>
      <c r="L300" s="96"/>
    </row>
    <row r="301" spans="1:12" x14ac:dyDescent="0.3">
      <c r="A301" s="7">
        <f t="shared" si="9"/>
        <v>297</v>
      </c>
      <c r="B301" s="3"/>
      <c r="C301" s="10"/>
      <c r="D301" s="3"/>
      <c r="E301" s="3"/>
      <c r="F301" s="3"/>
      <c r="G301" s="3"/>
      <c r="H301" s="3"/>
      <c r="I301" s="3"/>
      <c r="J301" s="3"/>
      <c r="K301" s="3" t="str">
        <f t="shared" si="8"/>
        <v/>
      </c>
      <c r="L301" s="96"/>
    </row>
    <row r="302" spans="1:12" x14ac:dyDescent="0.3">
      <c r="A302" s="7">
        <f t="shared" si="9"/>
        <v>298</v>
      </c>
      <c r="B302" s="3"/>
      <c r="C302" s="10"/>
      <c r="D302" s="3"/>
      <c r="E302" s="3"/>
      <c r="F302" s="3"/>
      <c r="G302" s="3"/>
      <c r="H302" s="3"/>
      <c r="I302" s="3"/>
      <c r="J302" s="3"/>
      <c r="K302" s="3" t="str">
        <f t="shared" si="8"/>
        <v/>
      </c>
      <c r="L302" s="96"/>
    </row>
    <row r="303" spans="1:12" x14ac:dyDescent="0.3">
      <c r="A303" s="7">
        <f t="shared" si="9"/>
        <v>299</v>
      </c>
      <c r="B303" s="3"/>
      <c r="C303" s="10"/>
      <c r="D303" s="3"/>
      <c r="E303" s="3"/>
      <c r="F303" s="3"/>
      <c r="G303" s="3"/>
      <c r="H303" s="3"/>
      <c r="I303" s="3"/>
      <c r="J303" s="3"/>
      <c r="K303" s="3" t="str">
        <f t="shared" si="8"/>
        <v/>
      </c>
      <c r="L303" s="96"/>
    </row>
    <row r="304" spans="1:12" x14ac:dyDescent="0.3">
      <c r="A304" s="7">
        <f t="shared" si="9"/>
        <v>300</v>
      </c>
      <c r="B304" s="3"/>
      <c r="C304" s="10"/>
      <c r="D304" s="3"/>
      <c r="E304" s="3"/>
      <c r="F304" s="3"/>
      <c r="G304" s="3"/>
      <c r="H304" s="3"/>
      <c r="I304" s="3"/>
      <c r="J304" s="3"/>
      <c r="K304" s="3" t="str">
        <f t="shared" si="8"/>
        <v/>
      </c>
      <c r="L304" s="96"/>
    </row>
    <row r="305" spans="1:12" x14ac:dyDescent="0.3">
      <c r="A305" s="7">
        <f t="shared" si="9"/>
        <v>301</v>
      </c>
      <c r="B305" s="3"/>
      <c r="C305" s="12"/>
      <c r="D305" s="3"/>
      <c r="E305" s="3"/>
      <c r="F305" s="3"/>
      <c r="G305" s="3"/>
      <c r="H305" s="3"/>
      <c r="I305" s="3"/>
      <c r="J305" s="3"/>
      <c r="K305" s="3" t="str">
        <f t="shared" si="8"/>
        <v/>
      </c>
      <c r="L305" s="96"/>
    </row>
    <row r="306" spans="1:12" x14ac:dyDescent="0.3">
      <c r="A306" s="7">
        <f t="shared" si="9"/>
        <v>302</v>
      </c>
      <c r="B306" s="3"/>
      <c r="C306" s="12"/>
      <c r="D306" s="3"/>
      <c r="E306" s="3"/>
      <c r="F306" s="3"/>
      <c r="G306" s="3"/>
      <c r="H306" s="3"/>
      <c r="I306" s="3"/>
      <c r="J306" s="3"/>
      <c r="K306" s="3" t="str">
        <f t="shared" si="8"/>
        <v/>
      </c>
      <c r="L306" s="96"/>
    </row>
    <row r="307" spans="1:12" x14ac:dyDescent="0.3">
      <c r="A307" s="7">
        <f t="shared" si="9"/>
        <v>303</v>
      </c>
      <c r="B307" s="3"/>
      <c r="C307" s="12"/>
      <c r="D307" s="3"/>
      <c r="E307" s="3"/>
      <c r="F307" s="3"/>
      <c r="G307" s="3"/>
      <c r="H307" s="3"/>
      <c r="I307" s="3"/>
      <c r="J307" s="3"/>
      <c r="K307" s="3" t="str">
        <f t="shared" si="8"/>
        <v/>
      </c>
      <c r="L307" s="96"/>
    </row>
    <row r="308" spans="1:12" x14ac:dyDescent="0.3">
      <c r="A308" s="7">
        <f t="shared" si="9"/>
        <v>304</v>
      </c>
      <c r="B308" s="3"/>
      <c r="C308" s="12"/>
      <c r="D308" s="3"/>
      <c r="E308" s="3"/>
      <c r="F308" s="3"/>
      <c r="G308" s="3"/>
      <c r="H308" s="3"/>
      <c r="I308" s="3"/>
      <c r="J308" s="3"/>
      <c r="K308" s="3" t="str">
        <f t="shared" si="8"/>
        <v/>
      </c>
      <c r="L308" s="96"/>
    </row>
    <row r="309" spans="1:12" x14ac:dyDescent="0.3">
      <c r="A309" s="7">
        <f t="shared" si="9"/>
        <v>305</v>
      </c>
      <c r="B309" s="3"/>
      <c r="C309" s="12"/>
      <c r="D309" s="3"/>
      <c r="E309" s="3"/>
      <c r="F309" s="3"/>
      <c r="G309" s="3"/>
      <c r="H309" s="3"/>
      <c r="I309" s="3"/>
      <c r="J309" s="3"/>
      <c r="K309" s="3" t="str">
        <f t="shared" si="8"/>
        <v/>
      </c>
      <c r="L309" s="96"/>
    </row>
    <row r="310" spans="1:12" x14ac:dyDescent="0.3">
      <c r="A310" s="7">
        <f t="shared" si="9"/>
        <v>306</v>
      </c>
      <c r="B310" s="3"/>
      <c r="C310" s="12"/>
      <c r="D310" s="3"/>
      <c r="E310" s="3"/>
      <c r="F310" s="3"/>
      <c r="G310" s="3"/>
      <c r="H310" s="3"/>
      <c r="I310" s="3"/>
      <c r="J310" s="3"/>
      <c r="K310" s="3" t="str">
        <f t="shared" si="8"/>
        <v/>
      </c>
      <c r="L310" s="96"/>
    </row>
    <row r="311" spans="1:12" x14ac:dyDescent="0.3">
      <c r="A311" s="7">
        <f t="shared" si="9"/>
        <v>307</v>
      </c>
      <c r="B311" s="3"/>
      <c r="C311" s="12"/>
      <c r="D311" s="3"/>
      <c r="E311" s="3"/>
      <c r="F311" s="3"/>
      <c r="G311" s="3"/>
      <c r="H311" s="3"/>
      <c r="I311" s="3"/>
      <c r="J311" s="3"/>
      <c r="K311" s="3" t="str">
        <f t="shared" si="8"/>
        <v/>
      </c>
      <c r="L311" s="96"/>
    </row>
    <row r="312" spans="1:12" x14ac:dyDescent="0.3">
      <c r="A312" s="7">
        <f t="shared" si="9"/>
        <v>308</v>
      </c>
      <c r="B312" s="3"/>
      <c r="C312" s="12"/>
      <c r="D312" s="3"/>
      <c r="E312" s="3"/>
      <c r="F312" s="3"/>
      <c r="G312" s="3"/>
      <c r="H312" s="3"/>
      <c r="I312" s="3"/>
      <c r="J312" s="3"/>
      <c r="K312" s="3" t="str">
        <f t="shared" si="8"/>
        <v/>
      </c>
      <c r="L312" s="96"/>
    </row>
    <row r="313" spans="1:12" x14ac:dyDescent="0.3">
      <c r="A313" s="7">
        <f t="shared" si="9"/>
        <v>309</v>
      </c>
      <c r="B313" s="3"/>
      <c r="C313" s="12"/>
      <c r="D313" s="3"/>
      <c r="E313" s="3"/>
      <c r="F313" s="3"/>
      <c r="G313" s="3"/>
      <c r="H313" s="3"/>
      <c r="I313" s="3"/>
      <c r="J313" s="3"/>
      <c r="K313" s="3" t="str">
        <f t="shared" si="8"/>
        <v/>
      </c>
      <c r="L313" s="96"/>
    </row>
    <row r="314" spans="1:12" x14ac:dyDescent="0.3">
      <c r="A314" s="7">
        <f t="shared" si="9"/>
        <v>310</v>
      </c>
      <c r="B314" s="3"/>
      <c r="C314" s="12"/>
      <c r="D314" s="3"/>
      <c r="E314" s="3"/>
      <c r="F314" s="3"/>
      <c r="G314" s="3"/>
      <c r="H314" s="3"/>
      <c r="I314" s="3"/>
      <c r="J314" s="3"/>
      <c r="K314" s="3" t="str">
        <f t="shared" si="8"/>
        <v/>
      </c>
      <c r="L314" s="96"/>
    </row>
    <row r="315" spans="1:12" x14ac:dyDescent="0.3">
      <c r="A315" s="7">
        <f t="shared" si="9"/>
        <v>311</v>
      </c>
      <c r="B315" s="3"/>
      <c r="C315" s="12"/>
      <c r="D315" s="3"/>
      <c r="E315" s="3"/>
      <c r="F315" s="3"/>
      <c r="G315" s="3"/>
      <c r="H315" s="3"/>
      <c r="I315" s="3"/>
      <c r="J315" s="3"/>
      <c r="K315" s="3" t="str">
        <f t="shared" si="8"/>
        <v/>
      </c>
      <c r="L315" s="96"/>
    </row>
    <row r="316" spans="1:12" x14ac:dyDescent="0.3">
      <c r="A316" s="7">
        <f t="shared" si="9"/>
        <v>312</v>
      </c>
      <c r="B316" s="3"/>
      <c r="C316" s="12"/>
      <c r="D316" s="3"/>
      <c r="E316" s="3"/>
      <c r="F316" s="3"/>
      <c r="G316" s="3"/>
      <c r="H316" s="3"/>
      <c r="I316" s="3"/>
      <c r="J316" s="3"/>
      <c r="K316" s="3" t="str">
        <f t="shared" si="8"/>
        <v/>
      </c>
      <c r="L316" s="96"/>
    </row>
    <row r="317" spans="1:12" x14ac:dyDescent="0.3">
      <c r="A317" s="7">
        <f t="shared" si="9"/>
        <v>313</v>
      </c>
      <c r="B317" s="3"/>
      <c r="C317" s="12"/>
      <c r="D317" s="3"/>
      <c r="E317" s="3"/>
      <c r="F317" s="3"/>
      <c r="G317" s="3"/>
      <c r="H317" s="3"/>
      <c r="I317" s="3"/>
      <c r="J317" s="3"/>
      <c r="K317" s="3" t="str">
        <f t="shared" si="8"/>
        <v/>
      </c>
      <c r="L317" s="96"/>
    </row>
    <row r="318" spans="1:12" x14ac:dyDescent="0.3">
      <c r="A318" s="7">
        <f t="shared" si="9"/>
        <v>314</v>
      </c>
      <c r="B318" s="3"/>
      <c r="C318" s="12"/>
      <c r="D318" s="3"/>
      <c r="E318" s="3"/>
      <c r="F318" s="3"/>
      <c r="G318" s="3"/>
      <c r="H318" s="3"/>
      <c r="I318" s="3"/>
      <c r="J318" s="3"/>
      <c r="K318" s="3" t="str">
        <f t="shared" si="8"/>
        <v/>
      </c>
      <c r="L318" s="96"/>
    </row>
    <row r="319" spans="1:12" x14ac:dyDescent="0.3">
      <c r="A319" s="7">
        <f t="shared" si="9"/>
        <v>315</v>
      </c>
      <c r="B319" s="3"/>
      <c r="C319" s="12"/>
      <c r="D319" s="3"/>
      <c r="E319" s="3"/>
      <c r="F319" s="3"/>
      <c r="G319" s="3"/>
      <c r="H319" s="3"/>
      <c r="I319" s="3"/>
      <c r="J319" s="3"/>
      <c r="K319" s="3" t="str">
        <f t="shared" si="8"/>
        <v/>
      </c>
      <c r="L319" s="96"/>
    </row>
    <row r="320" spans="1:12" x14ac:dyDescent="0.3">
      <c r="A320" s="7">
        <f t="shared" si="9"/>
        <v>316</v>
      </c>
      <c r="B320" s="3"/>
      <c r="C320" s="12"/>
      <c r="D320" s="3"/>
      <c r="E320" s="3"/>
      <c r="F320" s="3"/>
      <c r="G320" s="3"/>
      <c r="H320" s="3"/>
      <c r="I320" s="3"/>
      <c r="J320" s="3"/>
      <c r="K320" s="3" t="str">
        <f t="shared" si="8"/>
        <v/>
      </c>
      <c r="L320" s="96"/>
    </row>
    <row r="321" spans="1:12" x14ac:dyDescent="0.3">
      <c r="A321" s="7">
        <f t="shared" si="9"/>
        <v>317</v>
      </c>
      <c r="B321" s="3"/>
      <c r="C321" s="12"/>
      <c r="D321" s="3"/>
      <c r="E321" s="3"/>
      <c r="F321" s="3"/>
      <c r="G321" s="3"/>
      <c r="H321" s="3"/>
      <c r="I321" s="3"/>
      <c r="J321" s="3"/>
      <c r="K321" s="3" t="str">
        <f t="shared" si="8"/>
        <v/>
      </c>
      <c r="L321" s="96"/>
    </row>
    <row r="322" spans="1:12" x14ac:dyDescent="0.3">
      <c r="A322" s="7">
        <f t="shared" si="9"/>
        <v>318</v>
      </c>
      <c r="B322" s="3"/>
      <c r="C322" s="12"/>
      <c r="D322" s="3"/>
      <c r="E322" s="3"/>
      <c r="F322" s="3"/>
      <c r="G322" s="3"/>
      <c r="H322" s="3"/>
      <c r="I322" s="3"/>
      <c r="J322" s="3"/>
      <c r="K322" s="3" t="str">
        <f t="shared" si="8"/>
        <v/>
      </c>
      <c r="L322" s="96"/>
    </row>
    <row r="323" spans="1:12" x14ac:dyDescent="0.3">
      <c r="A323" s="7">
        <f t="shared" si="9"/>
        <v>319</v>
      </c>
      <c r="B323" s="3"/>
      <c r="C323" s="12"/>
      <c r="D323" s="3"/>
      <c r="E323" s="3"/>
      <c r="F323" s="3"/>
      <c r="G323" s="3"/>
      <c r="H323" s="3"/>
      <c r="I323" s="3"/>
      <c r="J323" s="3"/>
      <c r="K323" s="3" t="str">
        <f t="shared" si="8"/>
        <v/>
      </c>
      <c r="L323" s="96"/>
    </row>
    <row r="324" spans="1:12" x14ac:dyDescent="0.3">
      <c r="A324" s="7">
        <f t="shared" si="9"/>
        <v>320</v>
      </c>
      <c r="B324" s="3"/>
      <c r="C324" s="12"/>
      <c r="D324" s="3"/>
      <c r="E324" s="3"/>
      <c r="F324" s="3"/>
      <c r="G324" s="3"/>
      <c r="H324" s="3"/>
      <c r="I324" s="3"/>
      <c r="J324" s="3"/>
      <c r="K324" s="3" t="str">
        <f t="shared" si="8"/>
        <v/>
      </c>
      <c r="L324" s="96"/>
    </row>
    <row r="325" spans="1:12" x14ac:dyDescent="0.3">
      <c r="A325" s="7">
        <f t="shared" si="9"/>
        <v>321</v>
      </c>
      <c r="B325" s="3"/>
      <c r="C325" s="12"/>
      <c r="D325" s="3"/>
      <c r="E325" s="3"/>
      <c r="F325" s="3"/>
      <c r="G325" s="3"/>
      <c r="H325" s="3"/>
      <c r="I325" s="3"/>
      <c r="J325" s="3"/>
      <c r="K325" s="3" t="str">
        <f t="shared" ref="K325:K388" si="10">IF(ISBLANK(E325),"",IF(E325=J325,1,0))</f>
        <v/>
      </c>
      <c r="L325" s="96"/>
    </row>
    <row r="326" spans="1:12" x14ac:dyDescent="0.3">
      <c r="A326" s="7">
        <f t="shared" si="9"/>
        <v>322</v>
      </c>
      <c r="B326" s="3"/>
      <c r="C326" s="12"/>
      <c r="D326" s="3"/>
      <c r="E326" s="3"/>
      <c r="F326" s="3"/>
      <c r="G326" s="3"/>
      <c r="H326" s="3"/>
      <c r="I326" s="3"/>
      <c r="J326" s="3"/>
      <c r="K326" s="3" t="str">
        <f t="shared" si="10"/>
        <v/>
      </c>
      <c r="L326" s="96"/>
    </row>
    <row r="327" spans="1:12" x14ac:dyDescent="0.3">
      <c r="A327" s="7">
        <f t="shared" ref="A327:A390" si="11">A326+1</f>
        <v>323</v>
      </c>
      <c r="B327" s="3"/>
      <c r="C327" s="12"/>
      <c r="D327" s="3"/>
      <c r="E327" s="3"/>
      <c r="F327" s="3"/>
      <c r="G327" s="3"/>
      <c r="H327" s="3"/>
      <c r="I327" s="3"/>
      <c r="J327" s="3"/>
      <c r="K327" s="3" t="str">
        <f t="shared" si="10"/>
        <v/>
      </c>
      <c r="L327" s="96"/>
    </row>
    <row r="328" spans="1:12" x14ac:dyDescent="0.3">
      <c r="A328" s="7">
        <f t="shared" si="11"/>
        <v>324</v>
      </c>
      <c r="B328" s="3"/>
      <c r="C328" s="12"/>
      <c r="D328" s="3"/>
      <c r="E328" s="3"/>
      <c r="F328" s="3"/>
      <c r="G328" s="3"/>
      <c r="H328" s="3"/>
      <c r="I328" s="3"/>
      <c r="J328" s="3"/>
      <c r="K328" s="3" t="str">
        <f t="shared" si="10"/>
        <v/>
      </c>
      <c r="L328" s="96"/>
    </row>
    <row r="329" spans="1:12" x14ac:dyDescent="0.3">
      <c r="A329" s="7">
        <f t="shared" si="11"/>
        <v>325</v>
      </c>
      <c r="B329" s="3"/>
      <c r="C329" s="12"/>
      <c r="D329" s="3"/>
      <c r="E329" s="3"/>
      <c r="F329" s="3"/>
      <c r="G329" s="3"/>
      <c r="H329" s="3"/>
      <c r="I329" s="3"/>
      <c r="J329" s="3"/>
      <c r="K329" s="3" t="str">
        <f t="shared" si="10"/>
        <v/>
      </c>
      <c r="L329" s="96"/>
    </row>
    <row r="330" spans="1:12" x14ac:dyDescent="0.3">
      <c r="A330" s="7">
        <f t="shared" si="11"/>
        <v>326</v>
      </c>
      <c r="B330" s="3"/>
      <c r="C330" s="12"/>
      <c r="D330" s="3"/>
      <c r="E330" s="3"/>
      <c r="F330" s="3"/>
      <c r="G330" s="3"/>
      <c r="H330" s="3"/>
      <c r="I330" s="3"/>
      <c r="J330" s="3"/>
      <c r="K330" s="3" t="str">
        <f t="shared" si="10"/>
        <v/>
      </c>
      <c r="L330" s="96"/>
    </row>
    <row r="331" spans="1:12" x14ac:dyDescent="0.3">
      <c r="A331" s="7">
        <f t="shared" si="11"/>
        <v>327</v>
      </c>
      <c r="B331" s="3"/>
      <c r="C331" s="12"/>
      <c r="D331" s="3"/>
      <c r="E331" s="3"/>
      <c r="F331" s="3"/>
      <c r="G331" s="3"/>
      <c r="H331" s="3"/>
      <c r="I331" s="3"/>
      <c r="J331" s="3"/>
      <c r="K331" s="3" t="str">
        <f t="shared" si="10"/>
        <v/>
      </c>
      <c r="L331" s="96"/>
    </row>
    <row r="332" spans="1:12" x14ac:dyDescent="0.3">
      <c r="A332" s="7">
        <f t="shared" si="11"/>
        <v>328</v>
      </c>
      <c r="B332" s="3"/>
      <c r="C332" s="12"/>
      <c r="D332" s="3"/>
      <c r="E332" s="3"/>
      <c r="F332" s="3"/>
      <c r="G332" s="3"/>
      <c r="H332" s="3"/>
      <c r="I332" s="3"/>
      <c r="J332" s="3"/>
      <c r="K332" s="3" t="str">
        <f t="shared" si="10"/>
        <v/>
      </c>
      <c r="L332" s="96"/>
    </row>
    <row r="333" spans="1:12" x14ac:dyDescent="0.3">
      <c r="A333" s="7">
        <f t="shared" si="11"/>
        <v>329</v>
      </c>
      <c r="B333" s="3"/>
      <c r="C333" s="12"/>
      <c r="D333" s="3"/>
      <c r="E333" s="3"/>
      <c r="F333" s="3"/>
      <c r="G333" s="3"/>
      <c r="H333" s="3"/>
      <c r="I333" s="3"/>
      <c r="J333" s="3"/>
      <c r="K333" s="3" t="str">
        <f t="shared" si="10"/>
        <v/>
      </c>
      <c r="L333" s="96"/>
    </row>
    <row r="334" spans="1:12" x14ac:dyDescent="0.3">
      <c r="A334" s="7">
        <f t="shared" si="11"/>
        <v>330</v>
      </c>
      <c r="B334" s="3"/>
      <c r="C334" s="12"/>
      <c r="D334" s="3"/>
      <c r="E334" s="3"/>
      <c r="F334" s="3"/>
      <c r="G334" s="3"/>
      <c r="H334" s="3"/>
      <c r="I334" s="3"/>
      <c r="J334" s="3"/>
      <c r="K334" s="3" t="str">
        <f t="shared" si="10"/>
        <v/>
      </c>
      <c r="L334" s="96"/>
    </row>
    <row r="335" spans="1:12" x14ac:dyDescent="0.3">
      <c r="A335" s="7">
        <f t="shared" si="11"/>
        <v>331</v>
      </c>
      <c r="B335" s="3"/>
      <c r="C335" s="12"/>
      <c r="D335" s="3"/>
      <c r="E335" s="3"/>
      <c r="F335" s="3"/>
      <c r="G335" s="3"/>
      <c r="H335" s="3"/>
      <c r="I335" s="3"/>
      <c r="J335" s="3"/>
      <c r="K335" s="3" t="str">
        <f t="shared" si="10"/>
        <v/>
      </c>
      <c r="L335" s="96"/>
    </row>
    <row r="336" spans="1:12" x14ac:dyDescent="0.3">
      <c r="A336" s="7">
        <f t="shared" si="11"/>
        <v>332</v>
      </c>
      <c r="B336" s="3"/>
      <c r="C336" s="12"/>
      <c r="D336" s="3"/>
      <c r="E336" s="3"/>
      <c r="F336" s="3"/>
      <c r="G336" s="3"/>
      <c r="H336" s="3"/>
      <c r="I336" s="3"/>
      <c r="J336" s="3"/>
      <c r="K336" s="3" t="str">
        <f t="shared" si="10"/>
        <v/>
      </c>
      <c r="L336" s="96"/>
    </row>
    <row r="337" spans="1:12" x14ac:dyDescent="0.3">
      <c r="A337" s="7">
        <f t="shared" si="11"/>
        <v>333</v>
      </c>
      <c r="B337" s="3"/>
      <c r="C337" s="12"/>
      <c r="D337" s="3"/>
      <c r="E337" s="3"/>
      <c r="F337" s="3"/>
      <c r="G337" s="3"/>
      <c r="H337" s="3"/>
      <c r="I337" s="3"/>
      <c r="J337" s="3"/>
      <c r="K337" s="3" t="str">
        <f t="shared" si="10"/>
        <v/>
      </c>
      <c r="L337" s="96"/>
    </row>
    <row r="338" spans="1:12" x14ac:dyDescent="0.3">
      <c r="A338" s="7">
        <f t="shared" si="11"/>
        <v>334</v>
      </c>
      <c r="B338" s="3"/>
      <c r="C338" s="12"/>
      <c r="D338" s="3"/>
      <c r="E338" s="3"/>
      <c r="F338" s="3"/>
      <c r="G338" s="3"/>
      <c r="H338" s="3"/>
      <c r="I338" s="3"/>
      <c r="J338" s="3"/>
      <c r="K338" s="3" t="str">
        <f t="shared" si="10"/>
        <v/>
      </c>
      <c r="L338" s="96"/>
    </row>
    <row r="339" spans="1:12" x14ac:dyDescent="0.3">
      <c r="A339" s="7">
        <f t="shared" si="11"/>
        <v>335</v>
      </c>
      <c r="B339" s="3"/>
      <c r="C339" s="12"/>
      <c r="D339" s="3"/>
      <c r="E339" s="3"/>
      <c r="F339" s="3"/>
      <c r="G339" s="3"/>
      <c r="H339" s="3"/>
      <c r="I339" s="3"/>
      <c r="J339" s="3"/>
      <c r="K339" s="3" t="str">
        <f t="shared" si="10"/>
        <v/>
      </c>
      <c r="L339" s="96"/>
    </row>
    <row r="340" spans="1:12" x14ac:dyDescent="0.3">
      <c r="A340" s="7">
        <f t="shared" si="11"/>
        <v>336</v>
      </c>
      <c r="B340" s="3"/>
      <c r="C340" s="12"/>
      <c r="D340" s="3"/>
      <c r="E340" s="3"/>
      <c r="F340" s="3"/>
      <c r="G340" s="3"/>
      <c r="H340" s="3"/>
      <c r="I340" s="3"/>
      <c r="J340" s="3"/>
      <c r="K340" s="3" t="str">
        <f t="shared" si="10"/>
        <v/>
      </c>
      <c r="L340" s="96"/>
    </row>
    <row r="341" spans="1:12" x14ac:dyDescent="0.3">
      <c r="A341" s="7">
        <f t="shared" si="11"/>
        <v>337</v>
      </c>
      <c r="B341" s="3"/>
      <c r="C341" s="12"/>
      <c r="D341" s="3"/>
      <c r="E341" s="3"/>
      <c r="F341" s="3"/>
      <c r="G341" s="3"/>
      <c r="H341" s="3"/>
      <c r="I341" s="3"/>
      <c r="J341" s="3"/>
      <c r="K341" s="3" t="str">
        <f t="shared" si="10"/>
        <v/>
      </c>
      <c r="L341" s="96"/>
    </row>
    <row r="342" spans="1:12" x14ac:dyDescent="0.3">
      <c r="A342" s="7">
        <f t="shared" si="11"/>
        <v>338</v>
      </c>
      <c r="B342" s="3"/>
      <c r="C342" s="12"/>
      <c r="D342" s="3"/>
      <c r="E342" s="3"/>
      <c r="F342" s="3"/>
      <c r="G342" s="3"/>
      <c r="H342" s="3"/>
      <c r="I342" s="3"/>
      <c r="J342" s="3"/>
      <c r="K342" s="3" t="str">
        <f t="shared" si="10"/>
        <v/>
      </c>
      <c r="L342" s="96"/>
    </row>
    <row r="343" spans="1:12" x14ac:dyDescent="0.3">
      <c r="A343" s="7">
        <f t="shared" si="11"/>
        <v>339</v>
      </c>
      <c r="B343" s="3"/>
      <c r="C343" s="12"/>
      <c r="D343" s="3"/>
      <c r="E343" s="3"/>
      <c r="F343" s="3"/>
      <c r="G343" s="3"/>
      <c r="H343" s="3"/>
      <c r="I343" s="3"/>
      <c r="J343" s="3"/>
      <c r="K343" s="3" t="str">
        <f t="shared" si="10"/>
        <v/>
      </c>
      <c r="L343" s="96"/>
    </row>
    <row r="344" spans="1:12" x14ac:dyDescent="0.3">
      <c r="A344" s="7">
        <f t="shared" si="11"/>
        <v>340</v>
      </c>
      <c r="B344" s="3"/>
      <c r="C344" s="12"/>
      <c r="D344" s="3"/>
      <c r="E344" s="3"/>
      <c r="F344" s="3"/>
      <c r="G344" s="3"/>
      <c r="H344" s="3"/>
      <c r="I344" s="3"/>
      <c r="J344" s="3"/>
      <c r="K344" s="3" t="str">
        <f t="shared" si="10"/>
        <v/>
      </c>
      <c r="L344" s="96"/>
    </row>
    <row r="345" spans="1:12" x14ac:dyDescent="0.3">
      <c r="A345" s="7">
        <f t="shared" si="11"/>
        <v>341</v>
      </c>
      <c r="B345" s="3"/>
      <c r="C345" s="12"/>
      <c r="D345" s="3"/>
      <c r="E345" s="3"/>
      <c r="F345" s="3"/>
      <c r="G345" s="3"/>
      <c r="H345" s="3"/>
      <c r="I345" s="3"/>
      <c r="J345" s="3"/>
      <c r="K345" s="3" t="str">
        <f t="shared" si="10"/>
        <v/>
      </c>
      <c r="L345" s="96"/>
    </row>
    <row r="346" spans="1:12" x14ac:dyDescent="0.3">
      <c r="A346" s="7">
        <f t="shared" si="11"/>
        <v>342</v>
      </c>
      <c r="B346" s="3"/>
      <c r="C346" s="12"/>
      <c r="D346" s="3"/>
      <c r="E346" s="3"/>
      <c r="F346" s="3"/>
      <c r="G346" s="3"/>
      <c r="H346" s="3"/>
      <c r="I346" s="3"/>
      <c r="J346" s="3"/>
      <c r="K346" s="3" t="str">
        <f t="shared" si="10"/>
        <v/>
      </c>
      <c r="L346" s="96"/>
    </row>
    <row r="347" spans="1:12" x14ac:dyDescent="0.3">
      <c r="A347" s="7">
        <f t="shared" si="11"/>
        <v>343</v>
      </c>
      <c r="B347" s="3"/>
      <c r="C347" s="12"/>
      <c r="D347" s="3"/>
      <c r="E347" s="3"/>
      <c r="F347" s="3"/>
      <c r="G347" s="3"/>
      <c r="H347" s="3"/>
      <c r="I347" s="3"/>
      <c r="J347" s="3"/>
      <c r="K347" s="3" t="str">
        <f t="shared" si="10"/>
        <v/>
      </c>
      <c r="L347" s="96"/>
    </row>
    <row r="348" spans="1:12" x14ac:dyDescent="0.3">
      <c r="A348" s="7">
        <f t="shared" si="11"/>
        <v>344</v>
      </c>
      <c r="B348" s="3"/>
      <c r="C348" s="12"/>
      <c r="D348" s="3"/>
      <c r="E348" s="3"/>
      <c r="F348" s="3"/>
      <c r="G348" s="3"/>
      <c r="H348" s="3"/>
      <c r="I348" s="3"/>
      <c r="J348" s="3"/>
      <c r="K348" s="3" t="str">
        <f t="shared" si="10"/>
        <v/>
      </c>
      <c r="L348" s="96"/>
    </row>
    <row r="349" spans="1:12" x14ac:dyDescent="0.3">
      <c r="A349" s="7">
        <f t="shared" si="11"/>
        <v>345</v>
      </c>
      <c r="B349" s="3"/>
      <c r="C349" s="12"/>
      <c r="D349" s="3"/>
      <c r="E349" s="3"/>
      <c r="F349" s="3"/>
      <c r="G349" s="3"/>
      <c r="H349" s="3"/>
      <c r="I349" s="3"/>
      <c r="J349" s="3"/>
      <c r="K349" s="3" t="str">
        <f t="shared" si="10"/>
        <v/>
      </c>
      <c r="L349" s="96"/>
    </row>
    <row r="350" spans="1:12" x14ac:dyDescent="0.3">
      <c r="A350" s="7">
        <f t="shared" si="11"/>
        <v>346</v>
      </c>
      <c r="B350" s="3"/>
      <c r="C350" s="12"/>
      <c r="D350" s="3"/>
      <c r="E350" s="3"/>
      <c r="F350" s="3"/>
      <c r="G350" s="3"/>
      <c r="H350" s="3"/>
      <c r="I350" s="3"/>
      <c r="J350" s="3"/>
      <c r="K350" s="3" t="str">
        <f t="shared" si="10"/>
        <v/>
      </c>
      <c r="L350" s="96"/>
    </row>
    <row r="351" spans="1:12" x14ac:dyDescent="0.3">
      <c r="A351" s="7">
        <f t="shared" si="11"/>
        <v>347</v>
      </c>
      <c r="B351" s="3"/>
      <c r="C351" s="12"/>
      <c r="D351" s="3"/>
      <c r="E351" s="3"/>
      <c r="F351" s="3"/>
      <c r="G351" s="3"/>
      <c r="H351" s="3"/>
      <c r="I351" s="3"/>
      <c r="J351" s="3"/>
      <c r="K351" s="3" t="str">
        <f t="shared" si="10"/>
        <v/>
      </c>
      <c r="L351" s="96"/>
    </row>
    <row r="352" spans="1:12" x14ac:dyDescent="0.3">
      <c r="A352" s="7">
        <f t="shared" si="11"/>
        <v>348</v>
      </c>
      <c r="B352" s="3"/>
      <c r="C352" s="12"/>
      <c r="D352" s="3"/>
      <c r="E352" s="3"/>
      <c r="F352" s="3"/>
      <c r="G352" s="3"/>
      <c r="H352" s="3"/>
      <c r="I352" s="3"/>
      <c r="J352" s="3"/>
      <c r="K352" s="3" t="str">
        <f t="shared" si="10"/>
        <v/>
      </c>
      <c r="L352" s="96"/>
    </row>
    <row r="353" spans="1:12" x14ac:dyDescent="0.3">
      <c r="A353" s="7">
        <f t="shared" si="11"/>
        <v>349</v>
      </c>
      <c r="B353" s="3"/>
      <c r="C353" s="12"/>
      <c r="D353" s="3"/>
      <c r="E353" s="3"/>
      <c r="F353" s="3"/>
      <c r="G353" s="3"/>
      <c r="H353" s="3"/>
      <c r="I353" s="3"/>
      <c r="J353" s="3"/>
      <c r="K353" s="3" t="str">
        <f t="shared" si="10"/>
        <v/>
      </c>
      <c r="L353" s="96"/>
    </row>
    <row r="354" spans="1:12" x14ac:dyDescent="0.3">
      <c r="A354" s="7">
        <f t="shared" si="11"/>
        <v>350</v>
      </c>
      <c r="B354" s="3"/>
      <c r="C354" s="12"/>
      <c r="D354" s="3"/>
      <c r="E354" s="3"/>
      <c r="F354" s="3"/>
      <c r="G354" s="3"/>
      <c r="H354" s="3"/>
      <c r="I354" s="3"/>
      <c r="J354" s="3"/>
      <c r="K354" s="3" t="str">
        <f t="shared" si="10"/>
        <v/>
      </c>
      <c r="L354" s="96"/>
    </row>
    <row r="355" spans="1:12" x14ac:dyDescent="0.3">
      <c r="A355" s="7">
        <f t="shared" si="11"/>
        <v>351</v>
      </c>
      <c r="B355" s="3"/>
      <c r="C355" s="12"/>
      <c r="D355" s="3"/>
      <c r="E355" s="3"/>
      <c r="F355" s="3"/>
      <c r="G355" s="3"/>
      <c r="H355" s="3"/>
      <c r="I355" s="3"/>
      <c r="J355" s="3"/>
      <c r="K355" s="3" t="str">
        <f t="shared" si="10"/>
        <v/>
      </c>
      <c r="L355" s="96"/>
    </row>
    <row r="356" spans="1:12" x14ac:dyDescent="0.3">
      <c r="A356" s="7">
        <f t="shared" si="11"/>
        <v>352</v>
      </c>
      <c r="B356" s="3"/>
      <c r="C356" s="12"/>
      <c r="D356" s="3"/>
      <c r="E356" s="3"/>
      <c r="F356" s="3"/>
      <c r="G356" s="3"/>
      <c r="H356" s="3"/>
      <c r="I356" s="3"/>
      <c r="J356" s="3"/>
      <c r="K356" s="3" t="str">
        <f t="shared" si="10"/>
        <v/>
      </c>
      <c r="L356" s="96"/>
    </row>
    <row r="357" spans="1:12" x14ac:dyDescent="0.3">
      <c r="A357" s="7">
        <f t="shared" si="11"/>
        <v>353</v>
      </c>
      <c r="B357" s="3"/>
      <c r="C357" s="12"/>
      <c r="D357" s="3"/>
      <c r="E357" s="3"/>
      <c r="F357" s="3"/>
      <c r="G357" s="3"/>
      <c r="H357" s="3"/>
      <c r="I357" s="3"/>
      <c r="J357" s="3"/>
      <c r="K357" s="3" t="str">
        <f t="shared" si="10"/>
        <v/>
      </c>
      <c r="L357" s="96"/>
    </row>
    <row r="358" spans="1:12" x14ac:dyDescent="0.3">
      <c r="A358" s="7">
        <f t="shared" si="11"/>
        <v>354</v>
      </c>
      <c r="B358" s="3"/>
      <c r="C358" s="12"/>
      <c r="D358" s="3"/>
      <c r="E358" s="3"/>
      <c r="F358" s="3"/>
      <c r="G358" s="3"/>
      <c r="H358" s="3"/>
      <c r="I358" s="3"/>
      <c r="J358" s="3"/>
      <c r="K358" s="3" t="str">
        <f t="shared" si="10"/>
        <v/>
      </c>
      <c r="L358" s="96"/>
    </row>
    <row r="359" spans="1:12" x14ac:dyDescent="0.3">
      <c r="A359" s="7">
        <f t="shared" si="11"/>
        <v>355</v>
      </c>
      <c r="B359" s="3"/>
      <c r="C359" s="12"/>
      <c r="D359" s="3"/>
      <c r="E359" s="3"/>
      <c r="F359" s="3"/>
      <c r="G359" s="3"/>
      <c r="H359" s="3"/>
      <c r="I359" s="3"/>
      <c r="J359" s="3"/>
      <c r="K359" s="3" t="str">
        <f t="shared" si="10"/>
        <v/>
      </c>
      <c r="L359" s="96"/>
    </row>
    <row r="360" spans="1:12" x14ac:dyDescent="0.3">
      <c r="A360" s="7">
        <f t="shared" si="11"/>
        <v>356</v>
      </c>
      <c r="B360" s="3"/>
      <c r="C360" s="12"/>
      <c r="D360" s="3"/>
      <c r="E360" s="3"/>
      <c r="F360" s="3"/>
      <c r="G360" s="3"/>
      <c r="H360" s="3"/>
      <c r="I360" s="3"/>
      <c r="J360" s="3"/>
      <c r="K360" s="3" t="str">
        <f t="shared" si="10"/>
        <v/>
      </c>
      <c r="L360" s="96"/>
    </row>
    <row r="361" spans="1:12" x14ac:dyDescent="0.3">
      <c r="A361" s="7">
        <f t="shared" si="11"/>
        <v>357</v>
      </c>
      <c r="B361" s="3"/>
      <c r="C361" s="12"/>
      <c r="D361" s="3"/>
      <c r="E361" s="3"/>
      <c r="F361" s="3"/>
      <c r="G361" s="3"/>
      <c r="H361" s="3"/>
      <c r="I361" s="3"/>
      <c r="J361" s="3"/>
      <c r="K361" s="3" t="str">
        <f t="shared" si="10"/>
        <v/>
      </c>
      <c r="L361" s="96"/>
    </row>
    <row r="362" spans="1:12" x14ac:dyDescent="0.3">
      <c r="A362" s="7">
        <f t="shared" si="11"/>
        <v>358</v>
      </c>
      <c r="B362" s="3"/>
      <c r="C362" s="12"/>
      <c r="D362" s="3"/>
      <c r="E362" s="3"/>
      <c r="F362" s="3"/>
      <c r="G362" s="3"/>
      <c r="H362" s="3"/>
      <c r="I362" s="3"/>
      <c r="J362" s="3"/>
      <c r="K362" s="3" t="str">
        <f t="shared" si="10"/>
        <v/>
      </c>
      <c r="L362" s="96"/>
    </row>
    <row r="363" spans="1:12" x14ac:dyDescent="0.3">
      <c r="A363" s="7">
        <f t="shared" si="11"/>
        <v>359</v>
      </c>
      <c r="B363" s="3"/>
      <c r="C363" s="12"/>
      <c r="D363" s="3"/>
      <c r="E363" s="3"/>
      <c r="F363" s="3"/>
      <c r="G363" s="3"/>
      <c r="H363" s="3"/>
      <c r="I363" s="3"/>
      <c r="J363" s="3"/>
      <c r="K363" s="3" t="str">
        <f t="shared" si="10"/>
        <v/>
      </c>
      <c r="L363" s="96"/>
    </row>
    <row r="364" spans="1:12" x14ac:dyDescent="0.3">
      <c r="A364" s="7">
        <f t="shared" si="11"/>
        <v>360</v>
      </c>
      <c r="B364" s="3"/>
      <c r="C364" s="12"/>
      <c r="D364" s="3"/>
      <c r="E364" s="3"/>
      <c r="F364" s="3"/>
      <c r="G364" s="3"/>
      <c r="H364" s="3"/>
      <c r="I364" s="3"/>
      <c r="J364" s="3"/>
      <c r="K364" s="3" t="str">
        <f t="shared" si="10"/>
        <v/>
      </c>
      <c r="L364" s="96"/>
    </row>
    <row r="365" spans="1:12" x14ac:dyDescent="0.3">
      <c r="A365" s="7">
        <f t="shared" si="11"/>
        <v>361</v>
      </c>
      <c r="B365" s="3"/>
      <c r="C365" s="12"/>
      <c r="D365" s="3"/>
      <c r="E365" s="3"/>
      <c r="F365" s="3"/>
      <c r="G365" s="3"/>
      <c r="H365" s="3"/>
      <c r="I365" s="3"/>
      <c r="J365" s="3"/>
      <c r="K365" s="3" t="str">
        <f t="shared" si="10"/>
        <v/>
      </c>
      <c r="L365" s="96"/>
    </row>
    <row r="366" spans="1:12" x14ac:dyDescent="0.3">
      <c r="A366" s="7">
        <f t="shared" si="11"/>
        <v>362</v>
      </c>
      <c r="B366" s="3"/>
      <c r="C366" s="12"/>
      <c r="D366" s="3"/>
      <c r="E366" s="3"/>
      <c r="F366" s="3"/>
      <c r="G366" s="3"/>
      <c r="H366" s="3"/>
      <c r="I366" s="3"/>
      <c r="J366" s="3"/>
      <c r="K366" s="3" t="str">
        <f t="shared" si="10"/>
        <v/>
      </c>
      <c r="L366" s="96"/>
    </row>
    <row r="367" spans="1:12" x14ac:dyDescent="0.3">
      <c r="A367" s="7">
        <f t="shared" si="11"/>
        <v>363</v>
      </c>
      <c r="B367" s="3"/>
      <c r="C367" s="12"/>
      <c r="D367" s="3"/>
      <c r="E367" s="3"/>
      <c r="F367" s="3"/>
      <c r="G367" s="3"/>
      <c r="H367" s="3"/>
      <c r="I367" s="3"/>
      <c r="J367" s="3"/>
      <c r="K367" s="3" t="str">
        <f t="shared" si="10"/>
        <v/>
      </c>
      <c r="L367" s="96"/>
    </row>
    <row r="368" spans="1:12" x14ac:dyDescent="0.3">
      <c r="A368" s="7">
        <f t="shared" si="11"/>
        <v>364</v>
      </c>
      <c r="B368" s="3"/>
      <c r="C368" s="12"/>
      <c r="D368" s="3"/>
      <c r="E368" s="3"/>
      <c r="F368" s="3"/>
      <c r="G368" s="3"/>
      <c r="H368" s="3"/>
      <c r="I368" s="3"/>
      <c r="J368" s="3"/>
      <c r="K368" s="3" t="str">
        <f t="shared" si="10"/>
        <v/>
      </c>
      <c r="L368" s="96"/>
    </row>
    <row r="369" spans="1:12" x14ac:dyDescent="0.3">
      <c r="A369" s="7">
        <f t="shared" si="11"/>
        <v>365</v>
      </c>
      <c r="B369" s="3"/>
      <c r="C369" s="12"/>
      <c r="D369" s="3"/>
      <c r="E369" s="3"/>
      <c r="F369" s="3"/>
      <c r="G369" s="3"/>
      <c r="H369" s="3"/>
      <c r="I369" s="3"/>
      <c r="J369" s="3"/>
      <c r="K369" s="3" t="str">
        <f t="shared" si="10"/>
        <v/>
      </c>
      <c r="L369" s="96"/>
    </row>
    <row r="370" spans="1:12" x14ac:dyDescent="0.3">
      <c r="A370" s="7">
        <f t="shared" si="11"/>
        <v>366</v>
      </c>
      <c r="B370" s="3"/>
      <c r="C370" s="12"/>
      <c r="D370" s="3"/>
      <c r="E370" s="3"/>
      <c r="F370" s="3"/>
      <c r="G370" s="3"/>
      <c r="H370" s="3"/>
      <c r="I370" s="3"/>
      <c r="J370" s="3"/>
      <c r="K370" s="3" t="str">
        <f t="shared" si="10"/>
        <v/>
      </c>
      <c r="L370" s="96"/>
    </row>
    <row r="371" spans="1:12" x14ac:dyDescent="0.3">
      <c r="A371" s="7">
        <f t="shared" si="11"/>
        <v>367</v>
      </c>
      <c r="B371" s="3"/>
      <c r="C371" s="12"/>
      <c r="D371" s="3"/>
      <c r="E371" s="3"/>
      <c r="F371" s="3"/>
      <c r="G371" s="3"/>
      <c r="H371" s="3"/>
      <c r="I371" s="3"/>
      <c r="J371" s="3"/>
      <c r="K371" s="3" t="str">
        <f t="shared" si="10"/>
        <v/>
      </c>
      <c r="L371" s="96"/>
    </row>
    <row r="372" spans="1:12" x14ac:dyDescent="0.3">
      <c r="A372" s="7">
        <f t="shared" si="11"/>
        <v>368</v>
      </c>
      <c r="B372" s="3"/>
      <c r="C372" s="12"/>
      <c r="D372" s="3"/>
      <c r="E372" s="3"/>
      <c r="F372" s="3"/>
      <c r="G372" s="3"/>
      <c r="H372" s="3"/>
      <c r="I372" s="3"/>
      <c r="J372" s="3"/>
      <c r="K372" s="3" t="str">
        <f t="shared" si="10"/>
        <v/>
      </c>
      <c r="L372" s="96"/>
    </row>
    <row r="373" spans="1:12" x14ac:dyDescent="0.3">
      <c r="A373" s="7">
        <f t="shared" si="11"/>
        <v>369</v>
      </c>
      <c r="B373" s="3"/>
      <c r="C373" s="12"/>
      <c r="D373" s="3"/>
      <c r="E373" s="3"/>
      <c r="F373" s="3"/>
      <c r="G373" s="3"/>
      <c r="H373" s="3"/>
      <c r="I373" s="3"/>
      <c r="J373" s="3"/>
      <c r="K373" s="3" t="str">
        <f t="shared" si="10"/>
        <v/>
      </c>
      <c r="L373" s="96"/>
    </row>
    <row r="374" spans="1:12" x14ac:dyDescent="0.3">
      <c r="A374" s="7">
        <f t="shared" si="11"/>
        <v>370</v>
      </c>
      <c r="B374" s="3"/>
      <c r="C374" s="12"/>
      <c r="D374" s="3"/>
      <c r="E374" s="3"/>
      <c r="F374" s="3"/>
      <c r="G374" s="3"/>
      <c r="H374" s="3"/>
      <c r="I374" s="3"/>
      <c r="J374" s="3"/>
      <c r="K374" s="3" t="str">
        <f t="shared" si="10"/>
        <v/>
      </c>
      <c r="L374" s="96"/>
    </row>
    <row r="375" spans="1:12" x14ac:dyDescent="0.3">
      <c r="A375" s="7">
        <f t="shared" si="11"/>
        <v>371</v>
      </c>
      <c r="B375" s="3"/>
      <c r="C375" s="12"/>
      <c r="D375" s="3"/>
      <c r="E375" s="3"/>
      <c r="F375" s="3"/>
      <c r="G375" s="3"/>
      <c r="H375" s="3"/>
      <c r="I375" s="3"/>
      <c r="J375" s="3"/>
      <c r="K375" s="3" t="str">
        <f t="shared" si="10"/>
        <v/>
      </c>
      <c r="L375" s="96"/>
    </row>
    <row r="376" spans="1:12" x14ac:dyDescent="0.3">
      <c r="A376" s="7">
        <f t="shared" si="11"/>
        <v>372</v>
      </c>
      <c r="B376" s="3"/>
      <c r="C376" s="12"/>
      <c r="D376" s="3"/>
      <c r="E376" s="3"/>
      <c r="F376" s="3"/>
      <c r="G376" s="3"/>
      <c r="H376" s="3"/>
      <c r="I376" s="3"/>
      <c r="J376" s="3"/>
      <c r="K376" s="3" t="str">
        <f t="shared" si="10"/>
        <v/>
      </c>
      <c r="L376" s="96"/>
    </row>
    <row r="377" spans="1:12" x14ac:dyDescent="0.3">
      <c r="A377" s="7">
        <f t="shared" si="11"/>
        <v>373</v>
      </c>
      <c r="B377" s="3"/>
      <c r="C377" s="12"/>
      <c r="D377" s="3"/>
      <c r="E377" s="3"/>
      <c r="F377" s="3"/>
      <c r="G377" s="3"/>
      <c r="H377" s="3"/>
      <c r="I377" s="3"/>
      <c r="J377" s="3"/>
      <c r="K377" s="3" t="str">
        <f t="shared" si="10"/>
        <v/>
      </c>
      <c r="L377" s="96"/>
    </row>
    <row r="378" spans="1:12" x14ac:dyDescent="0.3">
      <c r="A378" s="7">
        <f t="shared" si="11"/>
        <v>374</v>
      </c>
      <c r="B378" s="3"/>
      <c r="C378" s="12"/>
      <c r="D378" s="3"/>
      <c r="E378" s="3"/>
      <c r="F378" s="3"/>
      <c r="G378" s="3"/>
      <c r="H378" s="3"/>
      <c r="I378" s="3"/>
      <c r="J378" s="3"/>
      <c r="K378" s="3" t="str">
        <f t="shared" si="10"/>
        <v/>
      </c>
      <c r="L378" s="96"/>
    </row>
    <row r="379" spans="1:12" x14ac:dyDescent="0.3">
      <c r="A379" s="7">
        <f t="shared" si="11"/>
        <v>375</v>
      </c>
      <c r="B379" s="3"/>
      <c r="C379" s="12"/>
      <c r="D379" s="3"/>
      <c r="E379" s="3"/>
      <c r="F379" s="3"/>
      <c r="G379" s="3"/>
      <c r="H379" s="3"/>
      <c r="I379" s="3"/>
      <c r="J379" s="3"/>
      <c r="K379" s="3" t="str">
        <f t="shared" si="10"/>
        <v/>
      </c>
      <c r="L379" s="96"/>
    </row>
    <row r="380" spans="1:12" x14ac:dyDescent="0.3">
      <c r="A380" s="7">
        <f t="shared" si="11"/>
        <v>376</v>
      </c>
      <c r="B380" s="3"/>
      <c r="C380" s="12"/>
      <c r="D380" s="3"/>
      <c r="E380" s="3"/>
      <c r="F380" s="3"/>
      <c r="G380" s="3"/>
      <c r="H380" s="3"/>
      <c r="I380" s="3"/>
      <c r="J380" s="3"/>
      <c r="K380" s="3" t="str">
        <f t="shared" si="10"/>
        <v/>
      </c>
      <c r="L380" s="96"/>
    </row>
    <row r="381" spans="1:12" x14ac:dyDescent="0.3">
      <c r="A381" s="7">
        <f t="shared" si="11"/>
        <v>377</v>
      </c>
      <c r="B381" s="3"/>
      <c r="C381" s="12"/>
      <c r="D381" s="3"/>
      <c r="E381" s="3"/>
      <c r="F381" s="3"/>
      <c r="G381" s="3"/>
      <c r="H381" s="3"/>
      <c r="I381" s="3"/>
      <c r="J381" s="3"/>
      <c r="K381" s="3" t="str">
        <f t="shared" si="10"/>
        <v/>
      </c>
      <c r="L381" s="96"/>
    </row>
    <row r="382" spans="1:12" x14ac:dyDescent="0.3">
      <c r="A382" s="7">
        <f t="shared" si="11"/>
        <v>378</v>
      </c>
      <c r="B382" s="3"/>
      <c r="C382" s="12"/>
      <c r="D382" s="3"/>
      <c r="E382" s="3"/>
      <c r="F382" s="3"/>
      <c r="G382" s="3"/>
      <c r="H382" s="3"/>
      <c r="I382" s="3"/>
      <c r="J382" s="3"/>
      <c r="K382" s="3" t="str">
        <f t="shared" si="10"/>
        <v/>
      </c>
      <c r="L382" s="96"/>
    </row>
    <row r="383" spans="1:12" x14ac:dyDescent="0.3">
      <c r="A383" s="7">
        <f t="shared" si="11"/>
        <v>379</v>
      </c>
      <c r="B383" s="3"/>
      <c r="C383" s="12"/>
      <c r="D383" s="3"/>
      <c r="E383" s="3"/>
      <c r="F383" s="3"/>
      <c r="G383" s="3"/>
      <c r="H383" s="3"/>
      <c r="I383" s="3"/>
      <c r="J383" s="3"/>
      <c r="K383" s="3" t="str">
        <f t="shared" si="10"/>
        <v/>
      </c>
      <c r="L383" s="96"/>
    </row>
    <row r="384" spans="1:12" x14ac:dyDescent="0.3">
      <c r="A384" s="7">
        <f t="shared" si="11"/>
        <v>380</v>
      </c>
      <c r="B384" s="3"/>
      <c r="C384" s="12"/>
      <c r="D384" s="3"/>
      <c r="E384" s="3"/>
      <c r="F384" s="3"/>
      <c r="G384" s="3"/>
      <c r="H384" s="3"/>
      <c r="I384" s="3"/>
      <c r="J384" s="3"/>
      <c r="K384" s="3" t="str">
        <f t="shared" si="10"/>
        <v/>
      </c>
      <c r="L384" s="96"/>
    </row>
    <row r="385" spans="1:12" x14ac:dyDescent="0.3">
      <c r="A385" s="7">
        <f t="shared" si="11"/>
        <v>381</v>
      </c>
      <c r="B385" s="3"/>
      <c r="C385" s="12"/>
      <c r="D385" s="3"/>
      <c r="E385" s="3"/>
      <c r="F385" s="3"/>
      <c r="G385" s="3"/>
      <c r="H385" s="3"/>
      <c r="I385" s="3"/>
      <c r="J385" s="3"/>
      <c r="K385" s="3" t="str">
        <f t="shared" si="10"/>
        <v/>
      </c>
      <c r="L385" s="96"/>
    </row>
    <row r="386" spans="1:12" x14ac:dyDescent="0.3">
      <c r="A386" s="7">
        <f t="shared" si="11"/>
        <v>382</v>
      </c>
      <c r="B386" s="3"/>
      <c r="C386" s="12"/>
      <c r="D386" s="3"/>
      <c r="E386" s="3"/>
      <c r="F386" s="3"/>
      <c r="G386" s="3"/>
      <c r="H386" s="3"/>
      <c r="I386" s="3"/>
      <c r="J386" s="3"/>
      <c r="K386" s="3" t="str">
        <f t="shared" si="10"/>
        <v/>
      </c>
      <c r="L386" s="96"/>
    </row>
    <row r="387" spans="1:12" x14ac:dyDescent="0.3">
      <c r="A387" s="7">
        <f t="shared" si="11"/>
        <v>383</v>
      </c>
      <c r="B387" s="3"/>
      <c r="C387" s="12"/>
      <c r="D387" s="3"/>
      <c r="E387" s="3"/>
      <c r="F387" s="3"/>
      <c r="G387" s="3"/>
      <c r="H387" s="3"/>
      <c r="I387" s="3"/>
      <c r="J387" s="3"/>
      <c r="K387" s="3" t="str">
        <f t="shared" si="10"/>
        <v/>
      </c>
      <c r="L387" s="96"/>
    </row>
    <row r="388" spans="1:12" x14ac:dyDescent="0.3">
      <c r="A388" s="7">
        <f t="shared" si="11"/>
        <v>384</v>
      </c>
      <c r="B388" s="3"/>
      <c r="C388" s="12"/>
      <c r="D388" s="3"/>
      <c r="E388" s="3"/>
      <c r="F388" s="3"/>
      <c r="G388" s="3"/>
      <c r="H388" s="3"/>
      <c r="I388" s="3"/>
      <c r="J388" s="3"/>
      <c r="K388" s="3" t="str">
        <f t="shared" si="10"/>
        <v/>
      </c>
      <c r="L388" s="96"/>
    </row>
    <row r="389" spans="1:12" x14ac:dyDescent="0.3">
      <c r="A389" s="7">
        <f t="shared" si="11"/>
        <v>385</v>
      </c>
      <c r="B389" s="3"/>
      <c r="C389" s="12"/>
      <c r="D389" s="3"/>
      <c r="E389" s="3"/>
      <c r="F389" s="3"/>
      <c r="G389" s="3"/>
      <c r="H389" s="3"/>
      <c r="I389" s="3"/>
      <c r="J389" s="3"/>
      <c r="K389" s="3" t="str">
        <f t="shared" ref="K389:K452" si="12">IF(ISBLANK(E389),"",IF(E389=J389,1,0))</f>
        <v/>
      </c>
      <c r="L389" s="96"/>
    </row>
    <row r="390" spans="1:12" x14ac:dyDescent="0.3">
      <c r="A390" s="7">
        <f t="shared" si="11"/>
        <v>386</v>
      </c>
      <c r="B390" s="3"/>
      <c r="C390" s="12"/>
      <c r="D390" s="3"/>
      <c r="E390" s="3"/>
      <c r="F390" s="3"/>
      <c r="G390" s="3"/>
      <c r="H390" s="3"/>
      <c r="I390" s="3"/>
      <c r="J390" s="3"/>
      <c r="K390" s="3" t="str">
        <f t="shared" si="12"/>
        <v/>
      </c>
      <c r="L390" s="96"/>
    </row>
    <row r="391" spans="1:12" x14ac:dyDescent="0.3">
      <c r="A391" s="7">
        <f t="shared" ref="A391:A454" si="13">A390+1</f>
        <v>387</v>
      </c>
      <c r="B391" s="3"/>
      <c r="C391" s="12"/>
      <c r="D391" s="3"/>
      <c r="E391" s="3"/>
      <c r="F391" s="3"/>
      <c r="G391" s="3"/>
      <c r="H391" s="3"/>
      <c r="I391" s="3"/>
      <c r="J391" s="3"/>
      <c r="K391" s="3" t="str">
        <f t="shared" si="12"/>
        <v/>
      </c>
      <c r="L391" s="96"/>
    </row>
    <row r="392" spans="1:12" x14ac:dyDescent="0.3">
      <c r="A392" s="7">
        <f t="shared" si="13"/>
        <v>388</v>
      </c>
      <c r="B392" s="3"/>
      <c r="C392" s="12"/>
      <c r="D392" s="3"/>
      <c r="E392" s="3"/>
      <c r="F392" s="3"/>
      <c r="G392" s="3"/>
      <c r="H392" s="3"/>
      <c r="I392" s="3"/>
      <c r="J392" s="3"/>
      <c r="K392" s="3" t="str">
        <f t="shared" si="12"/>
        <v/>
      </c>
      <c r="L392" s="96"/>
    </row>
    <row r="393" spans="1:12" x14ac:dyDescent="0.3">
      <c r="A393" s="7">
        <f t="shared" si="13"/>
        <v>389</v>
      </c>
      <c r="B393" s="3"/>
      <c r="C393" s="12"/>
      <c r="D393" s="3"/>
      <c r="E393" s="3"/>
      <c r="F393" s="3"/>
      <c r="G393" s="3"/>
      <c r="H393" s="3"/>
      <c r="I393" s="3"/>
      <c r="J393" s="3"/>
      <c r="K393" s="3" t="str">
        <f t="shared" si="12"/>
        <v/>
      </c>
      <c r="L393" s="96"/>
    </row>
    <row r="394" spans="1:12" x14ac:dyDescent="0.3">
      <c r="A394" s="7">
        <f t="shared" si="13"/>
        <v>390</v>
      </c>
      <c r="B394" s="3"/>
      <c r="C394" s="12"/>
      <c r="D394" s="3"/>
      <c r="E394" s="3"/>
      <c r="F394" s="3"/>
      <c r="G394" s="3"/>
      <c r="H394" s="3"/>
      <c r="I394" s="3"/>
      <c r="J394" s="3"/>
      <c r="K394" s="3" t="str">
        <f t="shared" si="12"/>
        <v/>
      </c>
      <c r="L394" s="96"/>
    </row>
    <row r="395" spans="1:12" x14ac:dyDescent="0.3">
      <c r="A395" s="7">
        <f t="shared" si="13"/>
        <v>391</v>
      </c>
      <c r="B395" s="3"/>
      <c r="C395" s="12"/>
      <c r="D395" s="3"/>
      <c r="E395" s="3"/>
      <c r="F395" s="3"/>
      <c r="G395" s="3"/>
      <c r="H395" s="3"/>
      <c r="I395" s="3"/>
      <c r="J395" s="3"/>
      <c r="K395" s="3" t="str">
        <f t="shared" si="12"/>
        <v/>
      </c>
      <c r="L395" s="96"/>
    </row>
    <row r="396" spans="1:12" x14ac:dyDescent="0.3">
      <c r="A396" s="7">
        <f t="shared" si="13"/>
        <v>392</v>
      </c>
      <c r="B396" s="3"/>
      <c r="C396" s="12"/>
      <c r="D396" s="3"/>
      <c r="E396" s="3"/>
      <c r="F396" s="3"/>
      <c r="G396" s="3"/>
      <c r="H396" s="3"/>
      <c r="I396" s="3"/>
      <c r="J396" s="3"/>
      <c r="K396" s="3" t="str">
        <f t="shared" si="12"/>
        <v/>
      </c>
      <c r="L396" s="96"/>
    </row>
    <row r="397" spans="1:12" x14ac:dyDescent="0.3">
      <c r="A397" s="7">
        <f t="shared" si="13"/>
        <v>393</v>
      </c>
      <c r="B397" s="3"/>
      <c r="C397" s="12"/>
      <c r="D397" s="3"/>
      <c r="E397" s="3"/>
      <c r="F397" s="3"/>
      <c r="G397" s="3"/>
      <c r="H397" s="3"/>
      <c r="I397" s="3"/>
      <c r="J397" s="3"/>
      <c r="K397" s="3" t="str">
        <f t="shared" si="12"/>
        <v/>
      </c>
      <c r="L397" s="96"/>
    </row>
    <row r="398" spans="1:12" x14ac:dyDescent="0.3">
      <c r="A398" s="7">
        <f t="shared" si="13"/>
        <v>394</v>
      </c>
      <c r="B398" s="3"/>
      <c r="C398" s="12"/>
      <c r="D398" s="3"/>
      <c r="E398" s="3"/>
      <c r="F398" s="3"/>
      <c r="G398" s="3"/>
      <c r="H398" s="3"/>
      <c r="I398" s="3"/>
      <c r="J398" s="3"/>
      <c r="K398" s="3" t="str">
        <f t="shared" si="12"/>
        <v/>
      </c>
      <c r="L398" s="96"/>
    </row>
    <row r="399" spans="1:12" x14ac:dyDescent="0.3">
      <c r="A399" s="7">
        <f t="shared" si="13"/>
        <v>395</v>
      </c>
      <c r="B399" s="3"/>
      <c r="C399" s="12"/>
      <c r="D399" s="3"/>
      <c r="E399" s="3"/>
      <c r="F399" s="3"/>
      <c r="G399" s="3"/>
      <c r="H399" s="3"/>
      <c r="I399" s="3"/>
      <c r="J399" s="3"/>
      <c r="K399" s="3" t="str">
        <f t="shared" si="12"/>
        <v/>
      </c>
      <c r="L399" s="96"/>
    </row>
    <row r="400" spans="1:12" x14ac:dyDescent="0.3">
      <c r="A400" s="7">
        <f t="shared" si="13"/>
        <v>396</v>
      </c>
      <c r="B400" s="3"/>
      <c r="C400" s="12"/>
      <c r="D400" s="3"/>
      <c r="E400" s="3"/>
      <c r="F400" s="3"/>
      <c r="G400" s="3"/>
      <c r="H400" s="3"/>
      <c r="I400" s="3"/>
      <c r="J400" s="3"/>
      <c r="K400" s="3" t="str">
        <f t="shared" si="12"/>
        <v/>
      </c>
      <c r="L400" s="96"/>
    </row>
    <row r="401" spans="1:12" x14ac:dyDescent="0.3">
      <c r="A401" s="7">
        <f t="shared" si="13"/>
        <v>397</v>
      </c>
      <c r="B401" s="3"/>
      <c r="C401" s="12"/>
      <c r="D401" s="3"/>
      <c r="E401" s="3"/>
      <c r="F401" s="3"/>
      <c r="G401" s="3"/>
      <c r="H401" s="3"/>
      <c r="I401" s="3"/>
      <c r="J401" s="3"/>
      <c r="K401" s="3" t="str">
        <f t="shared" si="12"/>
        <v/>
      </c>
      <c r="L401" s="96"/>
    </row>
    <row r="402" spans="1:12" x14ac:dyDescent="0.3">
      <c r="A402" s="7">
        <f t="shared" si="13"/>
        <v>398</v>
      </c>
      <c r="B402" s="3"/>
      <c r="C402" s="12"/>
      <c r="D402" s="3"/>
      <c r="E402" s="3"/>
      <c r="F402" s="3"/>
      <c r="G402" s="3"/>
      <c r="H402" s="3"/>
      <c r="I402" s="3"/>
      <c r="J402" s="3"/>
      <c r="K402" s="3" t="str">
        <f t="shared" si="12"/>
        <v/>
      </c>
      <c r="L402" s="96"/>
    </row>
    <row r="403" spans="1:12" x14ac:dyDescent="0.3">
      <c r="A403" s="7">
        <f t="shared" si="13"/>
        <v>399</v>
      </c>
      <c r="B403" s="3"/>
      <c r="C403" s="12"/>
      <c r="D403" s="3"/>
      <c r="E403" s="3"/>
      <c r="F403" s="3"/>
      <c r="G403" s="3"/>
      <c r="H403" s="3"/>
      <c r="I403" s="3"/>
      <c r="J403" s="3"/>
      <c r="K403" s="3" t="str">
        <f t="shared" si="12"/>
        <v/>
      </c>
      <c r="L403" s="96"/>
    </row>
    <row r="404" spans="1:12" x14ac:dyDescent="0.3">
      <c r="A404" s="7">
        <f t="shared" si="13"/>
        <v>400</v>
      </c>
      <c r="B404" s="3"/>
      <c r="C404" s="12"/>
      <c r="D404" s="3"/>
      <c r="E404" s="3"/>
      <c r="F404" s="3"/>
      <c r="G404" s="3"/>
      <c r="H404" s="3"/>
      <c r="I404" s="3"/>
      <c r="J404" s="3"/>
      <c r="K404" s="3" t="str">
        <f t="shared" si="12"/>
        <v/>
      </c>
      <c r="L404" s="96"/>
    </row>
    <row r="405" spans="1:12" x14ac:dyDescent="0.3">
      <c r="A405" s="7">
        <f t="shared" si="13"/>
        <v>401</v>
      </c>
      <c r="B405" s="3"/>
      <c r="C405" s="12"/>
      <c r="D405" s="3"/>
      <c r="E405" s="3"/>
      <c r="F405" s="3"/>
      <c r="G405" s="3"/>
      <c r="H405" s="3"/>
      <c r="I405" s="3"/>
      <c r="J405" s="3"/>
      <c r="K405" s="3" t="str">
        <f t="shared" si="12"/>
        <v/>
      </c>
      <c r="L405" s="96"/>
    </row>
    <row r="406" spans="1:12" x14ac:dyDescent="0.3">
      <c r="A406" s="7">
        <f t="shared" si="13"/>
        <v>402</v>
      </c>
      <c r="B406" s="3"/>
      <c r="C406" s="12"/>
      <c r="D406" s="3"/>
      <c r="E406" s="3"/>
      <c r="F406" s="3"/>
      <c r="G406" s="3"/>
      <c r="H406" s="3"/>
      <c r="I406" s="3"/>
      <c r="J406" s="3"/>
      <c r="K406" s="3" t="str">
        <f t="shared" si="12"/>
        <v/>
      </c>
      <c r="L406" s="96"/>
    </row>
    <row r="407" spans="1:12" x14ac:dyDescent="0.3">
      <c r="A407" s="7">
        <f t="shared" si="13"/>
        <v>403</v>
      </c>
      <c r="B407" s="3"/>
      <c r="C407" s="12"/>
      <c r="D407" s="3"/>
      <c r="E407" s="3"/>
      <c r="F407" s="3"/>
      <c r="G407" s="3"/>
      <c r="H407" s="3"/>
      <c r="I407" s="3"/>
      <c r="J407" s="3"/>
      <c r="K407" s="3" t="str">
        <f t="shared" si="12"/>
        <v/>
      </c>
      <c r="L407" s="96"/>
    </row>
    <row r="408" spans="1:12" x14ac:dyDescent="0.3">
      <c r="A408" s="7">
        <f t="shared" si="13"/>
        <v>404</v>
      </c>
      <c r="B408" s="3"/>
      <c r="C408" s="12"/>
      <c r="D408" s="3"/>
      <c r="E408" s="3"/>
      <c r="F408" s="3"/>
      <c r="G408" s="3"/>
      <c r="H408" s="3"/>
      <c r="I408" s="3"/>
      <c r="J408" s="3"/>
      <c r="K408" s="3" t="str">
        <f t="shared" si="12"/>
        <v/>
      </c>
      <c r="L408" s="96"/>
    </row>
    <row r="409" spans="1:12" x14ac:dyDescent="0.3">
      <c r="A409" s="7">
        <f t="shared" si="13"/>
        <v>405</v>
      </c>
      <c r="B409" s="3"/>
      <c r="C409" s="12"/>
      <c r="D409" s="3"/>
      <c r="E409" s="3"/>
      <c r="F409" s="3"/>
      <c r="G409" s="3"/>
      <c r="H409" s="3"/>
      <c r="I409" s="3"/>
      <c r="J409" s="3"/>
      <c r="K409" s="3" t="str">
        <f t="shared" si="12"/>
        <v/>
      </c>
      <c r="L409" s="96"/>
    </row>
    <row r="410" spans="1:12" x14ac:dyDescent="0.3">
      <c r="A410" s="7">
        <f t="shared" si="13"/>
        <v>406</v>
      </c>
      <c r="B410" s="3"/>
      <c r="C410" s="12"/>
      <c r="D410" s="3"/>
      <c r="E410" s="3"/>
      <c r="F410" s="3"/>
      <c r="G410" s="3"/>
      <c r="H410" s="3"/>
      <c r="I410" s="3"/>
      <c r="J410" s="3"/>
      <c r="K410" s="3" t="str">
        <f t="shared" si="12"/>
        <v/>
      </c>
      <c r="L410" s="96"/>
    </row>
    <row r="411" spans="1:12" x14ac:dyDescent="0.3">
      <c r="A411" s="7">
        <f t="shared" si="13"/>
        <v>407</v>
      </c>
      <c r="B411" s="3"/>
      <c r="C411" s="12"/>
      <c r="D411" s="3"/>
      <c r="E411" s="3"/>
      <c r="F411" s="3"/>
      <c r="G411" s="3"/>
      <c r="H411" s="3"/>
      <c r="I411" s="3"/>
      <c r="J411" s="3"/>
      <c r="K411" s="3" t="str">
        <f t="shared" si="12"/>
        <v/>
      </c>
      <c r="L411" s="96"/>
    </row>
    <row r="412" spans="1:12" x14ac:dyDescent="0.3">
      <c r="A412" s="7">
        <f t="shared" si="13"/>
        <v>408</v>
      </c>
      <c r="B412" s="3"/>
      <c r="C412" s="12"/>
      <c r="D412" s="3"/>
      <c r="E412" s="3"/>
      <c r="F412" s="3"/>
      <c r="G412" s="3"/>
      <c r="H412" s="3"/>
      <c r="I412" s="3"/>
      <c r="J412" s="3"/>
      <c r="K412" s="3" t="str">
        <f t="shared" si="12"/>
        <v/>
      </c>
      <c r="L412" s="96"/>
    </row>
    <row r="413" spans="1:12" x14ac:dyDescent="0.3">
      <c r="A413" s="7">
        <f t="shared" si="13"/>
        <v>409</v>
      </c>
      <c r="B413" s="3"/>
      <c r="C413" s="12"/>
      <c r="D413" s="3"/>
      <c r="E413" s="3"/>
      <c r="F413" s="3"/>
      <c r="G413" s="3"/>
      <c r="H413" s="3"/>
      <c r="I413" s="3"/>
      <c r="J413" s="3"/>
      <c r="K413" s="3" t="str">
        <f t="shared" si="12"/>
        <v/>
      </c>
      <c r="L413" s="96"/>
    </row>
    <row r="414" spans="1:12" x14ac:dyDescent="0.3">
      <c r="A414" s="7">
        <f t="shared" si="13"/>
        <v>410</v>
      </c>
      <c r="B414" s="3"/>
      <c r="C414" s="12"/>
      <c r="D414" s="3"/>
      <c r="E414" s="3"/>
      <c r="F414" s="3"/>
      <c r="G414" s="3"/>
      <c r="H414" s="3"/>
      <c r="I414" s="3"/>
      <c r="J414" s="3"/>
      <c r="K414" s="3" t="str">
        <f t="shared" si="12"/>
        <v/>
      </c>
      <c r="L414" s="96"/>
    </row>
    <row r="415" spans="1:12" x14ac:dyDescent="0.3">
      <c r="A415" s="7">
        <f t="shared" si="13"/>
        <v>411</v>
      </c>
      <c r="B415" s="3"/>
      <c r="C415" s="3"/>
      <c r="D415" s="3"/>
      <c r="E415" s="3"/>
      <c r="F415" s="3"/>
      <c r="G415" s="3"/>
      <c r="H415" s="3"/>
      <c r="I415" s="3"/>
      <c r="J415" s="3"/>
      <c r="K415" s="3" t="str">
        <f t="shared" si="12"/>
        <v/>
      </c>
      <c r="L415" s="96"/>
    </row>
    <row r="416" spans="1:12" x14ac:dyDescent="0.3">
      <c r="A416" s="7">
        <f t="shared" si="13"/>
        <v>412</v>
      </c>
      <c r="B416" s="3"/>
      <c r="C416" s="3"/>
      <c r="D416" s="3"/>
      <c r="E416" s="3"/>
      <c r="F416" s="3"/>
      <c r="G416" s="3"/>
      <c r="H416" s="3"/>
      <c r="I416" s="3"/>
      <c r="J416" s="3"/>
      <c r="K416" s="3" t="str">
        <f t="shared" si="12"/>
        <v/>
      </c>
      <c r="L416" s="96"/>
    </row>
    <row r="417" spans="1:12" x14ac:dyDescent="0.3">
      <c r="A417" s="7">
        <f t="shared" si="13"/>
        <v>413</v>
      </c>
      <c r="B417" s="3"/>
      <c r="C417" s="3"/>
      <c r="D417" s="3"/>
      <c r="E417" s="3"/>
      <c r="F417" s="3"/>
      <c r="G417" s="3"/>
      <c r="H417" s="3"/>
      <c r="I417" s="3"/>
      <c r="J417" s="3"/>
      <c r="K417" s="3" t="str">
        <f t="shared" si="12"/>
        <v/>
      </c>
      <c r="L417" s="96"/>
    </row>
    <row r="418" spans="1:12" x14ac:dyDescent="0.3">
      <c r="A418" s="7">
        <f t="shared" si="13"/>
        <v>414</v>
      </c>
      <c r="B418" s="3"/>
      <c r="C418" s="3"/>
      <c r="D418" s="3"/>
      <c r="E418" s="3"/>
      <c r="F418" s="3"/>
      <c r="G418" s="3"/>
      <c r="H418" s="3"/>
      <c r="I418" s="3"/>
      <c r="J418" s="3"/>
      <c r="K418" s="3" t="str">
        <f t="shared" si="12"/>
        <v/>
      </c>
      <c r="L418" s="96"/>
    </row>
    <row r="419" spans="1:12" x14ac:dyDescent="0.3">
      <c r="A419" s="7">
        <f t="shared" si="13"/>
        <v>415</v>
      </c>
      <c r="B419" s="3"/>
      <c r="C419" s="3"/>
      <c r="D419" s="3"/>
      <c r="E419" s="3"/>
      <c r="F419" s="3"/>
      <c r="G419" s="3"/>
      <c r="H419" s="3"/>
      <c r="I419" s="3"/>
      <c r="J419" s="3"/>
      <c r="K419" s="3" t="str">
        <f t="shared" si="12"/>
        <v/>
      </c>
      <c r="L419" s="96"/>
    </row>
    <row r="420" spans="1:12" x14ac:dyDescent="0.3">
      <c r="A420" s="7">
        <f t="shared" si="13"/>
        <v>416</v>
      </c>
      <c r="B420" s="3"/>
      <c r="C420" s="3"/>
      <c r="D420" s="3"/>
      <c r="E420" s="3"/>
      <c r="F420" s="3"/>
      <c r="G420" s="3"/>
      <c r="H420" s="3"/>
      <c r="I420" s="3"/>
      <c r="J420" s="3"/>
      <c r="K420" s="3" t="str">
        <f t="shared" si="12"/>
        <v/>
      </c>
      <c r="L420" s="96"/>
    </row>
    <row r="421" spans="1:12" x14ac:dyDescent="0.3">
      <c r="A421" s="7">
        <f t="shared" si="13"/>
        <v>417</v>
      </c>
      <c r="B421" s="3"/>
      <c r="C421" s="3"/>
      <c r="D421" s="3"/>
      <c r="E421" s="3"/>
      <c r="F421" s="3"/>
      <c r="G421" s="3"/>
      <c r="H421" s="3"/>
      <c r="I421" s="3"/>
      <c r="J421" s="3"/>
      <c r="K421" s="3" t="str">
        <f t="shared" si="12"/>
        <v/>
      </c>
      <c r="L421" s="96"/>
    </row>
    <row r="422" spans="1:12" x14ac:dyDescent="0.3">
      <c r="A422" s="7">
        <f t="shared" si="13"/>
        <v>418</v>
      </c>
      <c r="B422" s="3"/>
      <c r="C422" s="3"/>
      <c r="D422" s="3"/>
      <c r="E422" s="3"/>
      <c r="F422" s="3"/>
      <c r="G422" s="3"/>
      <c r="H422" s="3"/>
      <c r="I422" s="3"/>
      <c r="J422" s="3"/>
      <c r="K422" s="3" t="str">
        <f t="shared" si="12"/>
        <v/>
      </c>
      <c r="L422" s="96"/>
    </row>
    <row r="423" spans="1:12" x14ac:dyDescent="0.3">
      <c r="A423" s="7">
        <f t="shared" si="13"/>
        <v>419</v>
      </c>
      <c r="B423" s="3"/>
      <c r="C423" s="3"/>
      <c r="D423" s="3"/>
      <c r="E423" s="3"/>
      <c r="F423" s="3"/>
      <c r="G423" s="3"/>
      <c r="H423" s="3"/>
      <c r="I423" s="3"/>
      <c r="J423" s="3"/>
      <c r="K423" s="3" t="str">
        <f t="shared" si="12"/>
        <v/>
      </c>
      <c r="L423" s="96"/>
    </row>
    <row r="424" spans="1:12" x14ac:dyDescent="0.3">
      <c r="A424" s="7">
        <f t="shared" si="13"/>
        <v>420</v>
      </c>
      <c r="B424" s="3"/>
      <c r="C424" s="3"/>
      <c r="D424" s="3"/>
      <c r="E424" s="3"/>
      <c r="F424" s="3"/>
      <c r="G424" s="3"/>
      <c r="H424" s="3"/>
      <c r="I424" s="3"/>
      <c r="J424" s="3"/>
      <c r="K424" s="3" t="str">
        <f t="shared" si="12"/>
        <v/>
      </c>
      <c r="L424" s="96"/>
    </row>
    <row r="425" spans="1:12" x14ac:dyDescent="0.3">
      <c r="A425" s="7">
        <f t="shared" si="13"/>
        <v>421</v>
      </c>
      <c r="B425" s="3"/>
      <c r="C425" s="3"/>
      <c r="D425" s="3"/>
      <c r="E425" s="3"/>
      <c r="F425" s="3"/>
      <c r="G425" s="3"/>
      <c r="H425" s="3"/>
      <c r="I425" s="3"/>
      <c r="J425" s="3"/>
      <c r="K425" s="3" t="str">
        <f t="shared" si="12"/>
        <v/>
      </c>
      <c r="L425" s="96"/>
    </row>
    <row r="426" spans="1:12" x14ac:dyDescent="0.3">
      <c r="A426" s="7">
        <f t="shared" si="13"/>
        <v>422</v>
      </c>
      <c r="B426" s="3"/>
      <c r="C426" s="3"/>
      <c r="D426" s="3"/>
      <c r="E426" s="3"/>
      <c r="F426" s="3"/>
      <c r="G426" s="3"/>
      <c r="H426" s="3"/>
      <c r="I426" s="3"/>
      <c r="J426" s="3"/>
      <c r="K426" s="3" t="str">
        <f t="shared" si="12"/>
        <v/>
      </c>
      <c r="L426" s="96"/>
    </row>
    <row r="427" spans="1:12" x14ac:dyDescent="0.3">
      <c r="A427" s="7">
        <f t="shared" si="13"/>
        <v>423</v>
      </c>
      <c r="B427" s="3"/>
      <c r="C427" s="3"/>
      <c r="D427" s="3"/>
      <c r="E427" s="3"/>
      <c r="F427" s="3"/>
      <c r="G427" s="3"/>
      <c r="H427" s="3"/>
      <c r="I427" s="3"/>
      <c r="J427" s="3"/>
      <c r="K427" s="3" t="str">
        <f t="shared" si="12"/>
        <v/>
      </c>
      <c r="L427" s="96"/>
    </row>
    <row r="428" spans="1:12" x14ac:dyDescent="0.3">
      <c r="A428" s="7">
        <f t="shared" si="13"/>
        <v>424</v>
      </c>
      <c r="B428" s="3"/>
      <c r="C428" s="3"/>
      <c r="D428" s="3"/>
      <c r="E428" s="3"/>
      <c r="F428" s="3"/>
      <c r="G428" s="3"/>
      <c r="H428" s="3"/>
      <c r="I428" s="3"/>
      <c r="J428" s="3"/>
      <c r="K428" s="3" t="str">
        <f t="shared" si="12"/>
        <v/>
      </c>
      <c r="L428" s="96"/>
    </row>
    <row r="429" spans="1:12" x14ac:dyDescent="0.3">
      <c r="A429" s="7">
        <f t="shared" si="13"/>
        <v>425</v>
      </c>
      <c r="B429" s="3"/>
      <c r="C429" s="3"/>
      <c r="D429" s="3"/>
      <c r="E429" s="3"/>
      <c r="F429" s="3"/>
      <c r="G429" s="3"/>
      <c r="H429" s="3"/>
      <c r="I429" s="3"/>
      <c r="J429" s="3"/>
      <c r="K429" s="3" t="str">
        <f t="shared" si="12"/>
        <v/>
      </c>
      <c r="L429" s="96"/>
    </row>
    <row r="430" spans="1:12" x14ac:dyDescent="0.3">
      <c r="A430" s="7">
        <f t="shared" si="13"/>
        <v>426</v>
      </c>
      <c r="B430" s="3"/>
      <c r="C430" s="3"/>
      <c r="D430" s="3"/>
      <c r="E430" s="3"/>
      <c r="F430" s="3"/>
      <c r="G430" s="3"/>
      <c r="H430" s="3"/>
      <c r="I430" s="3"/>
      <c r="J430" s="3"/>
      <c r="K430" s="3" t="str">
        <f t="shared" si="12"/>
        <v/>
      </c>
      <c r="L430" s="96"/>
    </row>
    <row r="431" spans="1:12" x14ac:dyDescent="0.3">
      <c r="A431" s="7">
        <f t="shared" si="13"/>
        <v>427</v>
      </c>
      <c r="B431" s="3"/>
      <c r="C431" s="3"/>
      <c r="D431" s="3"/>
      <c r="E431" s="3"/>
      <c r="F431" s="3"/>
      <c r="G431" s="3"/>
      <c r="H431" s="3"/>
      <c r="I431" s="3"/>
      <c r="J431" s="3"/>
      <c r="K431" s="3" t="str">
        <f t="shared" si="12"/>
        <v/>
      </c>
      <c r="L431" s="96"/>
    </row>
    <row r="432" spans="1:12" x14ac:dyDescent="0.3">
      <c r="A432" s="7">
        <f t="shared" si="13"/>
        <v>428</v>
      </c>
      <c r="B432" s="3"/>
      <c r="C432" s="3"/>
      <c r="D432" s="3"/>
      <c r="E432" s="3"/>
      <c r="F432" s="3"/>
      <c r="G432" s="3"/>
      <c r="H432" s="3"/>
      <c r="I432" s="3"/>
      <c r="J432" s="3"/>
      <c r="K432" s="3" t="str">
        <f t="shared" si="12"/>
        <v/>
      </c>
      <c r="L432" s="96"/>
    </row>
    <row r="433" spans="1:12" x14ac:dyDescent="0.3">
      <c r="A433" s="7">
        <f t="shared" si="13"/>
        <v>429</v>
      </c>
      <c r="B433" s="3"/>
      <c r="C433" s="3"/>
      <c r="D433" s="3"/>
      <c r="E433" s="3"/>
      <c r="F433" s="3"/>
      <c r="G433" s="3"/>
      <c r="H433" s="3"/>
      <c r="I433" s="3"/>
      <c r="J433" s="3"/>
      <c r="K433" s="3" t="str">
        <f t="shared" si="12"/>
        <v/>
      </c>
      <c r="L433" s="96"/>
    </row>
    <row r="434" spans="1:12" x14ac:dyDescent="0.3">
      <c r="A434" s="7">
        <f t="shared" si="13"/>
        <v>430</v>
      </c>
      <c r="B434" s="3"/>
      <c r="C434" s="3"/>
      <c r="D434" s="3"/>
      <c r="E434" s="3"/>
      <c r="F434" s="3"/>
      <c r="G434" s="3"/>
      <c r="H434" s="3"/>
      <c r="I434" s="3"/>
      <c r="J434" s="3"/>
      <c r="K434" s="3" t="str">
        <f t="shared" si="12"/>
        <v/>
      </c>
      <c r="L434" s="96"/>
    </row>
    <row r="435" spans="1:12" x14ac:dyDescent="0.3">
      <c r="A435" s="7">
        <f t="shared" si="13"/>
        <v>431</v>
      </c>
      <c r="B435" s="3"/>
      <c r="C435" s="3"/>
      <c r="D435" s="3"/>
      <c r="E435" s="3"/>
      <c r="F435" s="3"/>
      <c r="G435" s="3"/>
      <c r="H435" s="3"/>
      <c r="I435" s="3"/>
      <c r="J435" s="3"/>
      <c r="K435" s="3" t="str">
        <f t="shared" si="12"/>
        <v/>
      </c>
      <c r="L435" s="96"/>
    </row>
    <row r="436" spans="1:12" x14ac:dyDescent="0.3">
      <c r="A436" s="7">
        <f t="shared" si="13"/>
        <v>432</v>
      </c>
      <c r="B436" s="3"/>
      <c r="C436" s="3"/>
      <c r="D436" s="3"/>
      <c r="E436" s="3"/>
      <c r="F436" s="3"/>
      <c r="G436" s="3"/>
      <c r="H436" s="3"/>
      <c r="I436" s="3"/>
      <c r="J436" s="3"/>
      <c r="K436" s="3" t="str">
        <f t="shared" si="12"/>
        <v/>
      </c>
      <c r="L436" s="96"/>
    </row>
    <row r="437" spans="1:12" x14ac:dyDescent="0.3">
      <c r="A437" s="7">
        <f t="shared" si="13"/>
        <v>433</v>
      </c>
      <c r="B437" s="3"/>
      <c r="C437" s="3"/>
      <c r="D437" s="3"/>
      <c r="E437" s="3"/>
      <c r="F437" s="3"/>
      <c r="G437" s="3"/>
      <c r="H437" s="3"/>
      <c r="I437" s="3"/>
      <c r="J437" s="3"/>
      <c r="K437" s="3" t="str">
        <f t="shared" si="12"/>
        <v/>
      </c>
      <c r="L437" s="96"/>
    </row>
    <row r="438" spans="1:12" x14ac:dyDescent="0.3">
      <c r="A438" s="7">
        <f t="shared" si="13"/>
        <v>434</v>
      </c>
      <c r="B438" s="3"/>
      <c r="C438" s="3"/>
      <c r="D438" s="3"/>
      <c r="E438" s="3"/>
      <c r="F438" s="3"/>
      <c r="G438" s="3"/>
      <c r="H438" s="3"/>
      <c r="I438" s="3"/>
      <c r="J438" s="3"/>
      <c r="K438" s="3" t="str">
        <f t="shared" si="12"/>
        <v/>
      </c>
      <c r="L438" s="96"/>
    </row>
    <row r="439" spans="1:12" x14ac:dyDescent="0.3">
      <c r="A439" s="7">
        <f t="shared" si="13"/>
        <v>435</v>
      </c>
      <c r="B439" s="3"/>
      <c r="C439" s="3"/>
      <c r="D439" s="3"/>
      <c r="E439" s="3"/>
      <c r="F439" s="3"/>
      <c r="G439" s="3"/>
      <c r="H439" s="3"/>
      <c r="I439" s="3"/>
      <c r="J439" s="3"/>
      <c r="K439" s="3" t="str">
        <f t="shared" si="12"/>
        <v/>
      </c>
      <c r="L439" s="96"/>
    </row>
    <row r="440" spans="1:12" x14ac:dyDescent="0.3">
      <c r="A440" s="7">
        <f t="shared" si="13"/>
        <v>436</v>
      </c>
      <c r="B440" s="3"/>
      <c r="C440" s="3"/>
      <c r="D440" s="3"/>
      <c r="E440" s="3"/>
      <c r="F440" s="3"/>
      <c r="G440" s="3"/>
      <c r="H440" s="3"/>
      <c r="I440" s="3"/>
      <c r="J440" s="3"/>
      <c r="K440" s="3" t="str">
        <f t="shared" si="12"/>
        <v/>
      </c>
      <c r="L440" s="96"/>
    </row>
    <row r="441" spans="1:12" x14ac:dyDescent="0.3">
      <c r="A441" s="7">
        <f t="shared" si="13"/>
        <v>437</v>
      </c>
      <c r="B441" s="3"/>
      <c r="C441" s="3"/>
      <c r="D441" s="3"/>
      <c r="E441" s="3"/>
      <c r="F441" s="3"/>
      <c r="G441" s="3"/>
      <c r="H441" s="3"/>
      <c r="I441" s="3"/>
      <c r="J441" s="3"/>
      <c r="K441" s="3" t="str">
        <f t="shared" si="12"/>
        <v/>
      </c>
      <c r="L441" s="96"/>
    </row>
    <row r="442" spans="1:12" x14ac:dyDescent="0.3">
      <c r="A442" s="7">
        <f t="shared" si="13"/>
        <v>438</v>
      </c>
      <c r="B442" s="3"/>
      <c r="C442" s="3"/>
      <c r="D442" s="3"/>
      <c r="E442" s="3"/>
      <c r="F442" s="3"/>
      <c r="G442" s="3"/>
      <c r="H442" s="3"/>
      <c r="I442" s="3"/>
      <c r="J442" s="3"/>
      <c r="K442" s="3" t="str">
        <f t="shared" si="12"/>
        <v/>
      </c>
      <c r="L442" s="96"/>
    </row>
    <row r="443" spans="1:12" x14ac:dyDescent="0.3">
      <c r="A443" s="7">
        <f t="shared" si="13"/>
        <v>439</v>
      </c>
      <c r="B443" s="3"/>
      <c r="C443" s="3"/>
      <c r="D443" s="3"/>
      <c r="E443" s="3"/>
      <c r="F443" s="3"/>
      <c r="G443" s="3"/>
      <c r="H443" s="3"/>
      <c r="I443" s="3"/>
      <c r="J443" s="3"/>
      <c r="K443" s="3" t="str">
        <f t="shared" si="12"/>
        <v/>
      </c>
      <c r="L443" s="96"/>
    </row>
    <row r="444" spans="1:12" x14ac:dyDescent="0.3">
      <c r="A444" s="7">
        <f t="shared" si="13"/>
        <v>440</v>
      </c>
      <c r="B444" s="3"/>
      <c r="C444" s="3"/>
      <c r="D444" s="3"/>
      <c r="E444" s="3"/>
      <c r="F444" s="3"/>
      <c r="G444" s="3"/>
      <c r="H444" s="3"/>
      <c r="I444" s="3"/>
      <c r="J444" s="3"/>
      <c r="K444" s="3" t="str">
        <f t="shared" si="12"/>
        <v/>
      </c>
      <c r="L444" s="96"/>
    </row>
    <row r="445" spans="1:12" x14ac:dyDescent="0.3">
      <c r="A445" s="7">
        <f t="shared" si="13"/>
        <v>441</v>
      </c>
      <c r="B445" s="3"/>
      <c r="C445" s="3"/>
      <c r="D445" s="3"/>
      <c r="E445" s="3"/>
      <c r="F445" s="3"/>
      <c r="G445" s="3"/>
      <c r="H445" s="3"/>
      <c r="I445" s="3"/>
      <c r="J445" s="3"/>
      <c r="K445" s="3" t="str">
        <f t="shared" si="12"/>
        <v/>
      </c>
      <c r="L445" s="96"/>
    </row>
    <row r="446" spans="1:12" x14ac:dyDescent="0.3">
      <c r="A446" s="7">
        <f t="shared" si="13"/>
        <v>442</v>
      </c>
      <c r="B446" s="3"/>
      <c r="C446" s="3"/>
      <c r="D446" s="3"/>
      <c r="E446" s="3"/>
      <c r="F446" s="3"/>
      <c r="G446" s="3"/>
      <c r="H446" s="3"/>
      <c r="I446" s="3"/>
      <c r="J446" s="3"/>
      <c r="K446" s="3" t="str">
        <f t="shared" si="12"/>
        <v/>
      </c>
      <c r="L446" s="96"/>
    </row>
    <row r="447" spans="1:12" x14ac:dyDescent="0.3">
      <c r="A447" s="7">
        <f t="shared" si="13"/>
        <v>443</v>
      </c>
      <c r="B447" s="3"/>
      <c r="C447" s="3"/>
      <c r="D447" s="3"/>
      <c r="E447" s="3"/>
      <c r="F447" s="3"/>
      <c r="G447" s="3"/>
      <c r="H447" s="3"/>
      <c r="I447" s="3"/>
      <c r="J447" s="3"/>
      <c r="K447" s="3" t="str">
        <f t="shared" si="12"/>
        <v/>
      </c>
      <c r="L447" s="96"/>
    </row>
    <row r="448" spans="1:12" x14ac:dyDescent="0.3">
      <c r="A448" s="7">
        <f t="shared" si="13"/>
        <v>444</v>
      </c>
      <c r="B448" s="3"/>
      <c r="C448" s="3"/>
      <c r="D448" s="3"/>
      <c r="E448" s="3"/>
      <c r="F448" s="3"/>
      <c r="G448" s="3"/>
      <c r="H448" s="3"/>
      <c r="I448" s="3"/>
      <c r="J448" s="3"/>
      <c r="K448" s="3" t="str">
        <f t="shared" si="12"/>
        <v/>
      </c>
      <c r="L448" s="96"/>
    </row>
    <row r="449" spans="1:12" x14ac:dyDescent="0.3">
      <c r="A449" s="7">
        <f t="shared" si="13"/>
        <v>445</v>
      </c>
      <c r="B449" s="3"/>
      <c r="C449" s="3"/>
      <c r="D449" s="3"/>
      <c r="E449" s="3"/>
      <c r="F449" s="3"/>
      <c r="G449" s="3"/>
      <c r="H449" s="3"/>
      <c r="I449" s="3"/>
      <c r="J449" s="3"/>
      <c r="K449" s="3" t="str">
        <f t="shared" si="12"/>
        <v/>
      </c>
      <c r="L449" s="96"/>
    </row>
    <row r="450" spans="1:12" x14ac:dyDescent="0.3">
      <c r="A450" s="7">
        <f t="shared" si="13"/>
        <v>446</v>
      </c>
      <c r="B450" s="3"/>
      <c r="C450" s="3"/>
      <c r="D450" s="3"/>
      <c r="E450" s="3"/>
      <c r="F450" s="3"/>
      <c r="G450" s="3"/>
      <c r="H450" s="3"/>
      <c r="I450" s="3"/>
      <c r="J450" s="3"/>
      <c r="K450" s="3" t="str">
        <f t="shared" si="12"/>
        <v/>
      </c>
      <c r="L450" s="96"/>
    </row>
    <row r="451" spans="1:12" x14ac:dyDescent="0.3">
      <c r="A451" s="7">
        <f t="shared" si="13"/>
        <v>447</v>
      </c>
      <c r="B451" s="3"/>
      <c r="C451" s="3"/>
      <c r="D451" s="3"/>
      <c r="E451" s="3"/>
      <c r="F451" s="3"/>
      <c r="G451" s="3"/>
      <c r="H451" s="3"/>
      <c r="I451" s="3"/>
      <c r="J451" s="3"/>
      <c r="K451" s="3" t="str">
        <f t="shared" si="12"/>
        <v/>
      </c>
      <c r="L451" s="96"/>
    </row>
    <row r="452" spans="1:12" x14ac:dyDescent="0.3">
      <c r="A452" s="7">
        <f t="shared" si="13"/>
        <v>448</v>
      </c>
      <c r="B452" s="3"/>
      <c r="C452" s="3"/>
      <c r="D452" s="3"/>
      <c r="E452" s="3"/>
      <c r="F452" s="3"/>
      <c r="G452" s="3"/>
      <c r="H452" s="3"/>
      <c r="I452" s="3"/>
      <c r="J452" s="3"/>
      <c r="K452" s="3" t="str">
        <f t="shared" si="12"/>
        <v/>
      </c>
      <c r="L452" s="96"/>
    </row>
    <row r="453" spans="1:12" x14ac:dyDescent="0.3">
      <c r="A453" s="7">
        <f t="shared" si="13"/>
        <v>449</v>
      </c>
      <c r="B453" s="3"/>
      <c r="C453" s="3"/>
      <c r="D453" s="3"/>
      <c r="E453" s="3"/>
      <c r="F453" s="3"/>
      <c r="G453" s="3"/>
      <c r="H453" s="3"/>
      <c r="I453" s="3"/>
      <c r="J453" s="3"/>
      <c r="K453" s="3" t="str">
        <f t="shared" ref="K453:K516" si="14">IF(ISBLANK(E453),"",IF(E453=J453,1,0))</f>
        <v/>
      </c>
      <c r="L453" s="96"/>
    </row>
    <row r="454" spans="1:12" x14ac:dyDescent="0.3">
      <c r="A454" s="7">
        <f t="shared" si="13"/>
        <v>450</v>
      </c>
      <c r="B454" s="3"/>
      <c r="C454" s="3"/>
      <c r="D454" s="3"/>
      <c r="E454" s="3"/>
      <c r="F454" s="3"/>
      <c r="G454" s="3"/>
      <c r="H454" s="3"/>
      <c r="I454" s="3"/>
      <c r="J454" s="3"/>
      <c r="K454" s="3" t="str">
        <f t="shared" si="14"/>
        <v/>
      </c>
      <c r="L454" s="96"/>
    </row>
    <row r="455" spans="1:12" x14ac:dyDescent="0.3">
      <c r="A455" s="7">
        <f t="shared" ref="A455:A518" si="15">A454+1</f>
        <v>451</v>
      </c>
      <c r="B455" s="3"/>
      <c r="C455" s="3"/>
      <c r="D455" s="3"/>
      <c r="E455" s="3"/>
      <c r="F455" s="3"/>
      <c r="G455" s="3"/>
      <c r="H455" s="3"/>
      <c r="I455" s="3"/>
      <c r="J455" s="3"/>
      <c r="K455" s="3" t="str">
        <f t="shared" si="14"/>
        <v/>
      </c>
      <c r="L455" s="96"/>
    </row>
    <row r="456" spans="1:12" x14ac:dyDescent="0.3">
      <c r="A456" s="7">
        <f t="shared" si="15"/>
        <v>452</v>
      </c>
      <c r="B456" s="3"/>
      <c r="C456" s="3"/>
      <c r="D456" s="3"/>
      <c r="E456" s="3"/>
      <c r="F456" s="3"/>
      <c r="G456" s="3"/>
      <c r="H456" s="3"/>
      <c r="I456" s="3"/>
      <c r="J456" s="3"/>
      <c r="K456" s="3" t="str">
        <f t="shared" si="14"/>
        <v/>
      </c>
      <c r="L456" s="96"/>
    </row>
    <row r="457" spans="1:12" x14ac:dyDescent="0.3">
      <c r="A457" s="7">
        <f t="shared" si="15"/>
        <v>453</v>
      </c>
      <c r="B457" s="3"/>
      <c r="C457" s="3"/>
      <c r="D457" s="3"/>
      <c r="E457" s="3"/>
      <c r="F457" s="3"/>
      <c r="G457" s="3"/>
      <c r="H457" s="3"/>
      <c r="I457" s="3"/>
      <c r="J457" s="3"/>
      <c r="K457" s="3" t="str">
        <f t="shared" si="14"/>
        <v/>
      </c>
      <c r="L457" s="96"/>
    </row>
    <row r="458" spans="1:12" x14ac:dyDescent="0.3">
      <c r="A458" s="7">
        <f t="shared" si="15"/>
        <v>454</v>
      </c>
      <c r="B458" s="3"/>
      <c r="C458" s="3"/>
      <c r="D458" s="3"/>
      <c r="E458" s="3"/>
      <c r="F458" s="3"/>
      <c r="G458" s="3"/>
      <c r="H458" s="3"/>
      <c r="I458" s="3"/>
      <c r="J458" s="3"/>
      <c r="K458" s="3" t="str">
        <f t="shared" si="14"/>
        <v/>
      </c>
      <c r="L458" s="96"/>
    </row>
    <row r="459" spans="1:12" x14ac:dyDescent="0.3">
      <c r="A459" s="7">
        <f t="shared" si="15"/>
        <v>455</v>
      </c>
      <c r="B459" s="3"/>
      <c r="C459" s="3"/>
      <c r="D459" s="3"/>
      <c r="E459" s="3"/>
      <c r="F459" s="3"/>
      <c r="G459" s="3"/>
      <c r="H459" s="3"/>
      <c r="I459" s="3"/>
      <c r="J459" s="3"/>
      <c r="K459" s="3" t="str">
        <f t="shared" si="14"/>
        <v/>
      </c>
      <c r="L459" s="96"/>
    </row>
    <row r="460" spans="1:12" x14ac:dyDescent="0.3">
      <c r="A460" s="7">
        <f t="shared" si="15"/>
        <v>456</v>
      </c>
      <c r="B460" s="3"/>
      <c r="C460" s="3"/>
      <c r="D460" s="3"/>
      <c r="E460" s="3"/>
      <c r="F460" s="3"/>
      <c r="G460" s="3"/>
      <c r="H460" s="3"/>
      <c r="I460" s="3"/>
      <c r="J460" s="3"/>
      <c r="K460" s="3" t="str">
        <f t="shared" si="14"/>
        <v/>
      </c>
      <c r="L460" s="96"/>
    </row>
    <row r="461" spans="1:12" x14ac:dyDescent="0.3">
      <c r="A461" s="7">
        <f t="shared" si="15"/>
        <v>457</v>
      </c>
      <c r="B461" s="3"/>
      <c r="C461" s="3"/>
      <c r="D461" s="3"/>
      <c r="E461" s="3"/>
      <c r="F461" s="3"/>
      <c r="G461" s="3"/>
      <c r="H461" s="3"/>
      <c r="I461" s="3"/>
      <c r="J461" s="3"/>
      <c r="K461" s="3" t="str">
        <f t="shared" si="14"/>
        <v/>
      </c>
      <c r="L461" s="96"/>
    </row>
    <row r="462" spans="1:12" x14ac:dyDescent="0.3">
      <c r="A462" s="7">
        <f t="shared" si="15"/>
        <v>458</v>
      </c>
      <c r="B462" s="3"/>
      <c r="C462" s="3"/>
      <c r="D462" s="3"/>
      <c r="E462" s="3"/>
      <c r="F462" s="3"/>
      <c r="G462" s="3"/>
      <c r="H462" s="3"/>
      <c r="I462" s="3"/>
      <c r="J462" s="3"/>
      <c r="K462" s="3" t="str">
        <f t="shared" si="14"/>
        <v/>
      </c>
      <c r="L462" s="96"/>
    </row>
    <row r="463" spans="1:12" x14ac:dyDescent="0.3">
      <c r="A463" s="7">
        <f t="shared" si="15"/>
        <v>459</v>
      </c>
      <c r="B463" s="3"/>
      <c r="C463" s="3"/>
      <c r="D463" s="3"/>
      <c r="E463" s="3"/>
      <c r="F463" s="3"/>
      <c r="G463" s="3"/>
      <c r="H463" s="3"/>
      <c r="I463" s="3"/>
      <c r="J463" s="3"/>
      <c r="K463" s="3" t="str">
        <f t="shared" si="14"/>
        <v/>
      </c>
      <c r="L463" s="96"/>
    </row>
    <row r="464" spans="1:12" x14ac:dyDescent="0.3">
      <c r="A464" s="7">
        <f t="shared" si="15"/>
        <v>460</v>
      </c>
      <c r="B464" s="3"/>
      <c r="C464" s="3"/>
      <c r="D464" s="3"/>
      <c r="E464" s="3"/>
      <c r="F464" s="3"/>
      <c r="G464" s="3"/>
      <c r="H464" s="3"/>
      <c r="I464" s="3"/>
      <c r="J464" s="3"/>
      <c r="K464" s="3" t="str">
        <f t="shared" si="14"/>
        <v/>
      </c>
      <c r="L464" s="96"/>
    </row>
    <row r="465" spans="1:12" x14ac:dyDescent="0.3">
      <c r="A465" s="7">
        <f t="shared" si="15"/>
        <v>461</v>
      </c>
      <c r="B465" s="3"/>
      <c r="C465" s="3"/>
      <c r="D465" s="3"/>
      <c r="E465" s="3"/>
      <c r="F465" s="3"/>
      <c r="G465" s="3"/>
      <c r="H465" s="3"/>
      <c r="I465" s="3"/>
      <c r="J465" s="3"/>
      <c r="K465" s="3" t="str">
        <f t="shared" si="14"/>
        <v/>
      </c>
      <c r="L465" s="96"/>
    </row>
    <row r="466" spans="1:12" x14ac:dyDescent="0.3">
      <c r="A466" s="7">
        <f t="shared" si="15"/>
        <v>462</v>
      </c>
      <c r="B466" s="3"/>
      <c r="C466" s="3"/>
      <c r="D466" s="3"/>
      <c r="E466" s="3"/>
      <c r="F466" s="3"/>
      <c r="G466" s="3"/>
      <c r="H466" s="3"/>
      <c r="I466" s="3"/>
      <c r="J466" s="3"/>
      <c r="K466" s="3" t="str">
        <f t="shared" si="14"/>
        <v/>
      </c>
      <c r="L466" s="96"/>
    </row>
    <row r="467" spans="1:12" x14ac:dyDescent="0.3">
      <c r="A467" s="7">
        <f t="shared" si="15"/>
        <v>463</v>
      </c>
      <c r="B467" s="3"/>
      <c r="C467" s="3"/>
      <c r="D467" s="3"/>
      <c r="E467" s="3"/>
      <c r="F467" s="3"/>
      <c r="G467" s="3"/>
      <c r="H467" s="3"/>
      <c r="I467" s="3"/>
      <c r="J467" s="3"/>
      <c r="K467" s="3" t="str">
        <f t="shared" si="14"/>
        <v/>
      </c>
      <c r="L467" s="96"/>
    </row>
    <row r="468" spans="1:12" x14ac:dyDescent="0.3">
      <c r="A468" s="7">
        <f t="shared" si="15"/>
        <v>464</v>
      </c>
      <c r="B468" s="3"/>
      <c r="C468" s="3"/>
      <c r="D468" s="3"/>
      <c r="E468" s="3"/>
      <c r="F468" s="3"/>
      <c r="G468" s="3"/>
      <c r="H468" s="3"/>
      <c r="I468" s="3"/>
      <c r="J468" s="3"/>
      <c r="K468" s="3" t="str">
        <f t="shared" si="14"/>
        <v/>
      </c>
      <c r="L468" s="96"/>
    </row>
    <row r="469" spans="1:12" x14ac:dyDescent="0.3">
      <c r="A469" s="7">
        <f t="shared" si="15"/>
        <v>465</v>
      </c>
      <c r="B469" s="3"/>
      <c r="C469" s="3"/>
      <c r="D469" s="3"/>
      <c r="E469" s="3"/>
      <c r="F469" s="3"/>
      <c r="G469" s="3"/>
      <c r="H469" s="3"/>
      <c r="I469" s="3"/>
      <c r="J469" s="3"/>
      <c r="K469" s="3" t="str">
        <f t="shared" si="14"/>
        <v/>
      </c>
      <c r="L469" s="96"/>
    </row>
    <row r="470" spans="1:12" x14ac:dyDescent="0.3">
      <c r="A470" s="7">
        <f t="shared" si="15"/>
        <v>466</v>
      </c>
      <c r="B470" s="3"/>
      <c r="C470" s="3"/>
      <c r="D470" s="3"/>
      <c r="E470" s="3"/>
      <c r="F470" s="3"/>
      <c r="G470" s="3"/>
      <c r="H470" s="3"/>
      <c r="I470" s="3"/>
      <c r="J470" s="3"/>
      <c r="K470" s="3" t="str">
        <f t="shared" si="14"/>
        <v/>
      </c>
      <c r="L470" s="96"/>
    </row>
    <row r="471" spans="1:12" x14ac:dyDescent="0.3">
      <c r="A471" s="7">
        <f t="shared" si="15"/>
        <v>467</v>
      </c>
      <c r="B471" s="3"/>
      <c r="C471" s="3"/>
      <c r="D471" s="3"/>
      <c r="E471" s="3"/>
      <c r="F471" s="3"/>
      <c r="G471" s="3"/>
      <c r="H471" s="3"/>
      <c r="I471" s="3"/>
      <c r="J471" s="3"/>
      <c r="K471" s="3" t="str">
        <f t="shared" si="14"/>
        <v/>
      </c>
      <c r="L471" s="96"/>
    </row>
    <row r="472" spans="1:12" x14ac:dyDescent="0.3">
      <c r="A472" s="7">
        <f t="shared" si="15"/>
        <v>468</v>
      </c>
      <c r="B472" s="3"/>
      <c r="C472" s="3"/>
      <c r="D472" s="3"/>
      <c r="E472" s="3"/>
      <c r="F472" s="3"/>
      <c r="G472" s="3"/>
      <c r="H472" s="3"/>
      <c r="I472" s="3"/>
      <c r="J472" s="3"/>
      <c r="K472" s="3" t="str">
        <f t="shared" si="14"/>
        <v/>
      </c>
      <c r="L472" s="96"/>
    </row>
    <row r="473" spans="1:12" x14ac:dyDescent="0.3">
      <c r="A473" s="7">
        <f t="shared" si="15"/>
        <v>469</v>
      </c>
      <c r="B473" s="3"/>
      <c r="C473" s="3"/>
      <c r="D473" s="3"/>
      <c r="E473" s="3"/>
      <c r="F473" s="3"/>
      <c r="G473" s="3"/>
      <c r="H473" s="3"/>
      <c r="I473" s="3"/>
      <c r="J473" s="3"/>
      <c r="K473" s="3" t="str">
        <f t="shared" si="14"/>
        <v/>
      </c>
      <c r="L473" s="96"/>
    </row>
    <row r="474" spans="1:12" x14ac:dyDescent="0.3">
      <c r="A474" s="7">
        <f t="shared" si="15"/>
        <v>470</v>
      </c>
      <c r="B474" s="3"/>
      <c r="C474" s="3"/>
      <c r="D474" s="3"/>
      <c r="E474" s="3"/>
      <c r="F474" s="3"/>
      <c r="G474" s="3"/>
      <c r="H474" s="3"/>
      <c r="I474" s="3"/>
      <c r="J474" s="3"/>
      <c r="K474" s="3" t="str">
        <f t="shared" si="14"/>
        <v/>
      </c>
      <c r="L474" s="96"/>
    </row>
    <row r="475" spans="1:12" x14ac:dyDescent="0.3">
      <c r="A475" s="7">
        <f t="shared" si="15"/>
        <v>471</v>
      </c>
      <c r="B475" s="3"/>
      <c r="C475" s="3"/>
      <c r="D475" s="3"/>
      <c r="E475" s="3"/>
      <c r="F475" s="3"/>
      <c r="G475" s="3"/>
      <c r="H475" s="3"/>
      <c r="I475" s="3"/>
      <c r="J475" s="3"/>
      <c r="K475" s="3" t="str">
        <f t="shared" si="14"/>
        <v/>
      </c>
      <c r="L475" s="96"/>
    </row>
    <row r="476" spans="1:12" x14ac:dyDescent="0.3">
      <c r="A476" s="7">
        <f t="shared" si="15"/>
        <v>472</v>
      </c>
      <c r="B476" s="3"/>
      <c r="C476" s="3"/>
      <c r="D476" s="3"/>
      <c r="E476" s="3"/>
      <c r="F476" s="3"/>
      <c r="G476" s="3"/>
      <c r="H476" s="3"/>
      <c r="I476" s="3"/>
      <c r="J476" s="3"/>
      <c r="K476" s="3" t="str">
        <f t="shared" si="14"/>
        <v/>
      </c>
      <c r="L476" s="96"/>
    </row>
    <row r="477" spans="1:12" x14ac:dyDescent="0.3">
      <c r="A477" s="7">
        <f t="shared" si="15"/>
        <v>473</v>
      </c>
      <c r="B477" s="3"/>
      <c r="C477" s="3"/>
      <c r="D477" s="3"/>
      <c r="E477" s="3"/>
      <c r="F477" s="3"/>
      <c r="G477" s="3"/>
      <c r="H477" s="3"/>
      <c r="I477" s="3"/>
      <c r="J477" s="3"/>
      <c r="K477" s="3" t="str">
        <f t="shared" si="14"/>
        <v/>
      </c>
      <c r="L477" s="96"/>
    </row>
    <row r="478" spans="1:12" x14ac:dyDescent="0.3">
      <c r="A478" s="7">
        <f t="shared" si="15"/>
        <v>474</v>
      </c>
      <c r="B478" s="3"/>
      <c r="C478" s="3"/>
      <c r="D478" s="3"/>
      <c r="E478" s="3"/>
      <c r="F478" s="3"/>
      <c r="G478" s="3"/>
      <c r="H478" s="3"/>
      <c r="I478" s="3"/>
      <c r="J478" s="3"/>
      <c r="K478" s="3" t="str">
        <f t="shared" si="14"/>
        <v/>
      </c>
      <c r="L478" s="96"/>
    </row>
    <row r="479" spans="1:12" x14ac:dyDescent="0.3">
      <c r="A479" s="7">
        <f t="shared" si="15"/>
        <v>475</v>
      </c>
      <c r="B479" s="3"/>
      <c r="C479" s="3"/>
      <c r="D479" s="3"/>
      <c r="E479" s="3"/>
      <c r="F479" s="3"/>
      <c r="G479" s="3"/>
      <c r="H479" s="3"/>
      <c r="I479" s="3"/>
      <c r="J479" s="3"/>
      <c r="K479" s="3" t="str">
        <f t="shared" si="14"/>
        <v/>
      </c>
      <c r="L479" s="96"/>
    </row>
    <row r="480" spans="1:12" x14ac:dyDescent="0.3">
      <c r="A480" s="7">
        <f t="shared" si="15"/>
        <v>476</v>
      </c>
      <c r="B480" s="3"/>
      <c r="C480" s="3"/>
      <c r="D480" s="3"/>
      <c r="E480" s="3"/>
      <c r="F480" s="3"/>
      <c r="G480" s="3"/>
      <c r="H480" s="3"/>
      <c r="I480" s="3"/>
      <c r="J480" s="3"/>
      <c r="K480" s="3" t="str">
        <f t="shared" si="14"/>
        <v/>
      </c>
      <c r="L480" s="96"/>
    </row>
    <row r="481" spans="1:12" x14ac:dyDescent="0.3">
      <c r="A481" s="7">
        <f t="shared" si="15"/>
        <v>477</v>
      </c>
      <c r="B481" s="3"/>
      <c r="C481" s="3"/>
      <c r="D481" s="3"/>
      <c r="E481" s="3"/>
      <c r="F481" s="3"/>
      <c r="G481" s="3"/>
      <c r="H481" s="3"/>
      <c r="I481" s="3"/>
      <c r="J481" s="3"/>
      <c r="K481" s="3" t="str">
        <f t="shared" si="14"/>
        <v/>
      </c>
      <c r="L481" s="96"/>
    </row>
    <row r="482" spans="1:12" x14ac:dyDescent="0.3">
      <c r="A482" s="7">
        <f t="shared" si="15"/>
        <v>478</v>
      </c>
      <c r="B482" s="3"/>
      <c r="C482" s="3"/>
      <c r="D482" s="3"/>
      <c r="E482" s="3"/>
      <c r="F482" s="3"/>
      <c r="G482" s="3"/>
      <c r="H482" s="3"/>
      <c r="I482" s="3"/>
      <c r="J482" s="3"/>
      <c r="K482" s="3" t="str">
        <f t="shared" si="14"/>
        <v/>
      </c>
      <c r="L482" s="96"/>
    </row>
    <row r="483" spans="1:12" x14ac:dyDescent="0.3">
      <c r="A483" s="7">
        <f t="shared" si="15"/>
        <v>479</v>
      </c>
      <c r="B483" s="3"/>
      <c r="C483" s="3"/>
      <c r="D483" s="3"/>
      <c r="E483" s="3"/>
      <c r="F483" s="3"/>
      <c r="G483" s="3"/>
      <c r="H483" s="3"/>
      <c r="I483" s="3"/>
      <c r="J483" s="3"/>
      <c r="K483" s="3" t="str">
        <f t="shared" si="14"/>
        <v/>
      </c>
      <c r="L483" s="96"/>
    </row>
    <row r="484" spans="1:12" x14ac:dyDescent="0.3">
      <c r="A484" s="7">
        <f t="shared" si="15"/>
        <v>480</v>
      </c>
      <c r="B484" s="3"/>
      <c r="C484" s="3"/>
      <c r="D484" s="3"/>
      <c r="E484" s="3"/>
      <c r="F484" s="3"/>
      <c r="G484" s="3"/>
      <c r="H484" s="3"/>
      <c r="I484" s="3"/>
      <c r="J484" s="3"/>
      <c r="K484" s="3" t="str">
        <f t="shared" si="14"/>
        <v/>
      </c>
      <c r="L484" s="96"/>
    </row>
    <row r="485" spans="1:12" x14ac:dyDescent="0.3">
      <c r="A485" s="7">
        <f t="shared" si="15"/>
        <v>481</v>
      </c>
      <c r="B485" s="3"/>
      <c r="C485" s="3"/>
      <c r="D485" s="3"/>
      <c r="E485" s="3"/>
      <c r="F485" s="3"/>
      <c r="G485" s="3"/>
      <c r="H485" s="3"/>
      <c r="I485" s="3"/>
      <c r="J485" s="3"/>
      <c r="K485" s="3" t="str">
        <f t="shared" si="14"/>
        <v/>
      </c>
      <c r="L485" s="96"/>
    </row>
    <row r="486" spans="1:12" x14ac:dyDescent="0.3">
      <c r="A486" s="7">
        <f t="shared" si="15"/>
        <v>482</v>
      </c>
      <c r="B486" s="3"/>
      <c r="C486" s="3"/>
      <c r="D486" s="3"/>
      <c r="E486" s="3"/>
      <c r="F486" s="3"/>
      <c r="G486" s="3"/>
      <c r="H486" s="3"/>
      <c r="I486" s="3"/>
      <c r="J486" s="3"/>
      <c r="K486" s="3" t="str">
        <f t="shared" si="14"/>
        <v/>
      </c>
      <c r="L486" s="96"/>
    </row>
    <row r="487" spans="1:12" x14ac:dyDescent="0.3">
      <c r="A487" s="7">
        <f t="shared" si="15"/>
        <v>483</v>
      </c>
      <c r="B487" s="3"/>
      <c r="C487" s="3"/>
      <c r="D487" s="3"/>
      <c r="E487" s="3"/>
      <c r="F487" s="3"/>
      <c r="G487" s="3"/>
      <c r="H487" s="3"/>
      <c r="I487" s="3"/>
      <c r="J487" s="3"/>
      <c r="K487" s="3" t="str">
        <f t="shared" si="14"/>
        <v/>
      </c>
      <c r="L487" s="96"/>
    </row>
    <row r="488" spans="1:12" x14ac:dyDescent="0.3">
      <c r="A488" s="7">
        <f t="shared" si="15"/>
        <v>484</v>
      </c>
      <c r="B488" s="3"/>
      <c r="C488" s="3"/>
      <c r="D488" s="3"/>
      <c r="E488" s="3"/>
      <c r="F488" s="3"/>
      <c r="G488" s="3"/>
      <c r="H488" s="3"/>
      <c r="I488" s="3"/>
      <c r="J488" s="3"/>
      <c r="K488" s="3" t="str">
        <f t="shared" si="14"/>
        <v/>
      </c>
      <c r="L488" s="96"/>
    </row>
    <row r="489" spans="1:12" x14ac:dyDescent="0.3">
      <c r="A489" s="7">
        <f t="shared" si="15"/>
        <v>485</v>
      </c>
      <c r="B489" s="3"/>
      <c r="C489" s="3"/>
      <c r="D489" s="3"/>
      <c r="E489" s="3"/>
      <c r="F489" s="3"/>
      <c r="G489" s="3"/>
      <c r="H489" s="3"/>
      <c r="I489" s="3"/>
      <c r="J489" s="3"/>
      <c r="K489" s="3" t="str">
        <f t="shared" si="14"/>
        <v/>
      </c>
      <c r="L489" s="96"/>
    </row>
    <row r="490" spans="1:12" x14ac:dyDescent="0.3">
      <c r="A490" s="7">
        <f t="shared" si="15"/>
        <v>486</v>
      </c>
      <c r="B490" s="3"/>
      <c r="C490" s="3"/>
      <c r="D490" s="3"/>
      <c r="E490" s="3"/>
      <c r="F490" s="3"/>
      <c r="G490" s="3"/>
      <c r="H490" s="3"/>
      <c r="I490" s="3"/>
      <c r="J490" s="3"/>
      <c r="K490" s="3" t="str">
        <f t="shared" si="14"/>
        <v/>
      </c>
      <c r="L490" s="96"/>
    </row>
    <row r="491" spans="1:12" x14ac:dyDescent="0.3">
      <c r="A491" s="7">
        <f t="shared" si="15"/>
        <v>487</v>
      </c>
      <c r="B491" s="3"/>
      <c r="C491" s="3"/>
      <c r="D491" s="3"/>
      <c r="E491" s="3"/>
      <c r="F491" s="3"/>
      <c r="G491" s="3"/>
      <c r="H491" s="3"/>
      <c r="I491" s="3"/>
      <c r="J491" s="3"/>
      <c r="K491" s="3" t="str">
        <f t="shared" si="14"/>
        <v/>
      </c>
      <c r="L491" s="96"/>
    </row>
    <row r="492" spans="1:12" x14ac:dyDescent="0.3">
      <c r="A492" s="7">
        <f t="shared" si="15"/>
        <v>488</v>
      </c>
      <c r="B492" s="3"/>
      <c r="C492" s="3"/>
      <c r="D492" s="3"/>
      <c r="E492" s="3"/>
      <c r="F492" s="3"/>
      <c r="G492" s="3"/>
      <c r="H492" s="3"/>
      <c r="I492" s="3"/>
      <c r="J492" s="3"/>
      <c r="K492" s="3" t="str">
        <f t="shared" si="14"/>
        <v/>
      </c>
      <c r="L492" s="96"/>
    </row>
    <row r="493" spans="1:12" x14ac:dyDescent="0.3">
      <c r="A493" s="7">
        <f t="shared" si="15"/>
        <v>489</v>
      </c>
      <c r="B493" s="3"/>
      <c r="C493" s="3"/>
      <c r="D493" s="3"/>
      <c r="E493" s="3"/>
      <c r="F493" s="3"/>
      <c r="G493" s="3"/>
      <c r="H493" s="3"/>
      <c r="I493" s="3"/>
      <c r="J493" s="3"/>
      <c r="K493" s="3" t="str">
        <f t="shared" si="14"/>
        <v/>
      </c>
      <c r="L493" s="96"/>
    </row>
    <row r="494" spans="1:12" x14ac:dyDescent="0.3">
      <c r="A494" s="7">
        <f t="shared" si="15"/>
        <v>490</v>
      </c>
      <c r="B494" s="3"/>
      <c r="C494" s="3"/>
      <c r="D494" s="3"/>
      <c r="E494" s="3"/>
      <c r="F494" s="3"/>
      <c r="G494" s="3"/>
      <c r="H494" s="3"/>
      <c r="I494" s="3"/>
      <c r="J494" s="3"/>
      <c r="K494" s="3" t="str">
        <f t="shared" si="14"/>
        <v/>
      </c>
      <c r="L494" s="96"/>
    </row>
    <row r="495" spans="1:12" x14ac:dyDescent="0.3">
      <c r="A495" s="7">
        <f t="shared" si="15"/>
        <v>491</v>
      </c>
      <c r="B495" s="3"/>
      <c r="C495" s="3"/>
      <c r="D495" s="3"/>
      <c r="E495" s="3"/>
      <c r="F495" s="3"/>
      <c r="G495" s="3"/>
      <c r="H495" s="3"/>
      <c r="I495" s="3"/>
      <c r="J495" s="3"/>
      <c r="K495" s="3" t="str">
        <f t="shared" si="14"/>
        <v/>
      </c>
      <c r="L495" s="96"/>
    </row>
    <row r="496" spans="1:12" x14ac:dyDescent="0.3">
      <c r="A496" s="7">
        <f t="shared" si="15"/>
        <v>492</v>
      </c>
      <c r="B496" s="3"/>
      <c r="C496" s="3"/>
      <c r="D496" s="3"/>
      <c r="E496" s="3"/>
      <c r="F496" s="3"/>
      <c r="G496" s="3"/>
      <c r="H496" s="3"/>
      <c r="I496" s="3"/>
      <c r="J496" s="3"/>
      <c r="K496" s="3" t="str">
        <f t="shared" si="14"/>
        <v/>
      </c>
      <c r="L496" s="96"/>
    </row>
    <row r="497" spans="1:12" x14ac:dyDescent="0.3">
      <c r="A497" s="7">
        <f t="shared" si="15"/>
        <v>493</v>
      </c>
      <c r="B497" s="3"/>
      <c r="C497" s="3"/>
      <c r="D497" s="3"/>
      <c r="E497" s="3"/>
      <c r="F497" s="3"/>
      <c r="G497" s="3"/>
      <c r="H497" s="3"/>
      <c r="I497" s="3"/>
      <c r="J497" s="3"/>
      <c r="K497" s="3" t="str">
        <f t="shared" si="14"/>
        <v/>
      </c>
      <c r="L497" s="96"/>
    </row>
    <row r="498" spans="1:12" x14ac:dyDescent="0.3">
      <c r="A498" s="7">
        <f t="shared" si="15"/>
        <v>494</v>
      </c>
      <c r="B498" s="3"/>
      <c r="C498" s="3"/>
      <c r="D498" s="3"/>
      <c r="E498" s="3"/>
      <c r="F498" s="3"/>
      <c r="G498" s="3"/>
      <c r="H498" s="3"/>
      <c r="I498" s="3"/>
      <c r="J498" s="3"/>
      <c r="K498" s="3" t="str">
        <f t="shared" si="14"/>
        <v/>
      </c>
      <c r="L498" s="96"/>
    </row>
    <row r="499" spans="1:12" x14ac:dyDescent="0.3">
      <c r="A499" s="7">
        <f t="shared" si="15"/>
        <v>495</v>
      </c>
      <c r="B499" s="3"/>
      <c r="C499" s="3"/>
      <c r="D499" s="3"/>
      <c r="E499" s="3"/>
      <c r="F499" s="3"/>
      <c r="G499" s="3"/>
      <c r="H499" s="3"/>
      <c r="I499" s="3"/>
      <c r="J499" s="3"/>
      <c r="K499" s="3" t="str">
        <f t="shared" si="14"/>
        <v/>
      </c>
      <c r="L499" s="96"/>
    </row>
    <row r="500" spans="1:12" x14ac:dyDescent="0.3">
      <c r="A500" s="7">
        <f t="shared" si="15"/>
        <v>496</v>
      </c>
      <c r="B500" s="3"/>
      <c r="C500" s="3"/>
      <c r="D500" s="3"/>
      <c r="E500" s="3"/>
      <c r="F500" s="3"/>
      <c r="G500" s="3"/>
      <c r="H500" s="3"/>
      <c r="I500" s="3"/>
      <c r="J500" s="3"/>
      <c r="K500" s="3" t="str">
        <f t="shared" si="14"/>
        <v/>
      </c>
      <c r="L500" s="96"/>
    </row>
    <row r="501" spans="1:12" x14ac:dyDescent="0.3">
      <c r="A501" s="7">
        <f t="shared" si="15"/>
        <v>497</v>
      </c>
      <c r="B501" s="3"/>
      <c r="C501" s="3"/>
      <c r="D501" s="3"/>
      <c r="E501" s="3"/>
      <c r="F501" s="3"/>
      <c r="G501" s="3"/>
      <c r="H501" s="3"/>
      <c r="I501" s="3"/>
      <c r="J501" s="3"/>
      <c r="K501" s="3" t="str">
        <f t="shared" si="14"/>
        <v/>
      </c>
      <c r="L501" s="96"/>
    </row>
    <row r="502" spans="1:12" x14ac:dyDescent="0.3">
      <c r="A502" s="7">
        <f t="shared" si="15"/>
        <v>498</v>
      </c>
      <c r="B502" s="3"/>
      <c r="C502" s="3"/>
      <c r="D502" s="3"/>
      <c r="E502" s="3"/>
      <c r="F502" s="3"/>
      <c r="G502" s="3"/>
      <c r="H502" s="3"/>
      <c r="I502" s="3"/>
      <c r="J502" s="3"/>
      <c r="K502" s="3" t="str">
        <f t="shared" si="14"/>
        <v/>
      </c>
      <c r="L502" s="96"/>
    </row>
    <row r="503" spans="1:12" x14ac:dyDescent="0.3">
      <c r="A503" s="7">
        <f t="shared" si="15"/>
        <v>499</v>
      </c>
      <c r="B503" s="3"/>
      <c r="C503" s="3"/>
      <c r="D503" s="3"/>
      <c r="E503" s="3"/>
      <c r="F503" s="3"/>
      <c r="G503" s="3"/>
      <c r="H503" s="3"/>
      <c r="I503" s="3"/>
      <c r="J503" s="3"/>
      <c r="K503" s="3" t="str">
        <f t="shared" si="14"/>
        <v/>
      </c>
      <c r="L503" s="96"/>
    </row>
    <row r="504" spans="1:12" x14ac:dyDescent="0.3">
      <c r="A504" s="7">
        <f t="shared" si="15"/>
        <v>500</v>
      </c>
      <c r="B504" s="3"/>
      <c r="C504" s="3"/>
      <c r="D504" s="3"/>
      <c r="E504" s="3"/>
      <c r="F504" s="3"/>
      <c r="G504" s="3"/>
      <c r="H504" s="3"/>
      <c r="I504" s="3"/>
      <c r="J504" s="3"/>
      <c r="K504" s="3" t="str">
        <f t="shared" si="14"/>
        <v/>
      </c>
      <c r="L504" s="96"/>
    </row>
    <row r="505" spans="1:12" x14ac:dyDescent="0.3">
      <c r="A505" s="7">
        <f t="shared" si="15"/>
        <v>501</v>
      </c>
      <c r="B505" s="3"/>
      <c r="C505" s="3"/>
      <c r="D505" s="3"/>
      <c r="E505" s="3"/>
      <c r="F505" s="3"/>
      <c r="G505" s="3"/>
      <c r="H505" s="3"/>
      <c r="I505" s="3"/>
      <c r="J505" s="3"/>
      <c r="K505" s="3" t="str">
        <f t="shared" si="14"/>
        <v/>
      </c>
      <c r="L505" s="96"/>
    </row>
    <row r="506" spans="1:12" x14ac:dyDescent="0.3">
      <c r="A506" s="7">
        <f t="shared" si="15"/>
        <v>502</v>
      </c>
      <c r="B506" s="3"/>
      <c r="C506" s="3"/>
      <c r="D506" s="3"/>
      <c r="E506" s="3"/>
      <c r="F506" s="3"/>
      <c r="G506" s="3"/>
      <c r="H506" s="3"/>
      <c r="I506" s="3"/>
      <c r="J506" s="3"/>
      <c r="K506" s="3" t="str">
        <f t="shared" si="14"/>
        <v/>
      </c>
      <c r="L506" s="96"/>
    </row>
    <row r="507" spans="1:12" x14ac:dyDescent="0.3">
      <c r="A507" s="7">
        <f t="shared" si="15"/>
        <v>503</v>
      </c>
      <c r="B507" s="3"/>
      <c r="C507" s="3"/>
      <c r="D507" s="3"/>
      <c r="E507" s="3"/>
      <c r="F507" s="3"/>
      <c r="G507" s="3"/>
      <c r="H507" s="3"/>
      <c r="I507" s="3"/>
      <c r="J507" s="3"/>
      <c r="K507" s="3" t="str">
        <f t="shared" si="14"/>
        <v/>
      </c>
      <c r="L507" s="96"/>
    </row>
    <row r="508" spans="1:12" x14ac:dyDescent="0.3">
      <c r="A508" s="7">
        <f t="shared" si="15"/>
        <v>504</v>
      </c>
      <c r="B508" s="3"/>
      <c r="C508" s="3"/>
      <c r="D508" s="3"/>
      <c r="E508" s="3"/>
      <c r="F508" s="3"/>
      <c r="G508" s="3"/>
      <c r="H508" s="3"/>
      <c r="I508" s="3"/>
      <c r="J508" s="3"/>
      <c r="K508" s="3" t="str">
        <f t="shared" si="14"/>
        <v/>
      </c>
      <c r="L508" s="96"/>
    </row>
    <row r="509" spans="1:12" x14ac:dyDescent="0.3">
      <c r="A509" s="7">
        <f t="shared" si="15"/>
        <v>505</v>
      </c>
      <c r="B509" s="3"/>
      <c r="C509" s="3"/>
      <c r="D509" s="3"/>
      <c r="E509" s="3"/>
      <c r="F509" s="3"/>
      <c r="G509" s="3"/>
      <c r="H509" s="3"/>
      <c r="I509" s="3"/>
      <c r="J509" s="3"/>
      <c r="K509" s="3" t="str">
        <f t="shared" si="14"/>
        <v/>
      </c>
      <c r="L509" s="96"/>
    </row>
    <row r="510" spans="1:12" x14ac:dyDescent="0.3">
      <c r="A510" s="7">
        <f t="shared" si="15"/>
        <v>506</v>
      </c>
      <c r="B510" s="3"/>
      <c r="C510" s="3"/>
      <c r="D510" s="3"/>
      <c r="E510" s="3"/>
      <c r="F510" s="3"/>
      <c r="G510" s="3"/>
      <c r="H510" s="3"/>
      <c r="I510" s="3"/>
      <c r="J510" s="3"/>
      <c r="K510" s="3" t="str">
        <f t="shared" si="14"/>
        <v/>
      </c>
      <c r="L510" s="96"/>
    </row>
    <row r="511" spans="1:12" x14ac:dyDescent="0.3">
      <c r="A511" s="7">
        <f t="shared" si="15"/>
        <v>507</v>
      </c>
      <c r="B511" s="3"/>
      <c r="C511" s="3"/>
      <c r="D511" s="3"/>
      <c r="E511" s="3"/>
      <c r="F511" s="3"/>
      <c r="G511" s="3"/>
      <c r="H511" s="3"/>
      <c r="I511" s="3"/>
      <c r="J511" s="3"/>
      <c r="K511" s="3" t="str">
        <f t="shared" si="14"/>
        <v/>
      </c>
      <c r="L511" s="96"/>
    </row>
    <row r="512" spans="1:12" x14ac:dyDescent="0.3">
      <c r="A512" s="7">
        <f t="shared" si="15"/>
        <v>508</v>
      </c>
      <c r="B512" s="3"/>
      <c r="C512" s="3"/>
      <c r="D512" s="3"/>
      <c r="E512" s="3"/>
      <c r="F512" s="3"/>
      <c r="G512" s="3"/>
      <c r="H512" s="3"/>
      <c r="I512" s="3"/>
      <c r="J512" s="3"/>
      <c r="K512" s="3" t="str">
        <f t="shared" si="14"/>
        <v/>
      </c>
      <c r="L512" s="96"/>
    </row>
    <row r="513" spans="1:12" x14ac:dyDescent="0.3">
      <c r="A513" s="7">
        <f t="shared" si="15"/>
        <v>509</v>
      </c>
      <c r="B513" s="3"/>
      <c r="C513" s="3"/>
      <c r="D513" s="3"/>
      <c r="E513" s="3"/>
      <c r="F513" s="3"/>
      <c r="G513" s="3"/>
      <c r="H513" s="3"/>
      <c r="I513" s="3"/>
      <c r="J513" s="3"/>
      <c r="K513" s="3" t="str">
        <f t="shared" si="14"/>
        <v/>
      </c>
      <c r="L513" s="96"/>
    </row>
    <row r="514" spans="1:12" x14ac:dyDescent="0.3">
      <c r="A514" s="7">
        <f t="shared" si="15"/>
        <v>510</v>
      </c>
      <c r="B514" s="3"/>
      <c r="C514" s="3"/>
      <c r="D514" s="3"/>
      <c r="E514" s="3"/>
      <c r="F514" s="3"/>
      <c r="G514" s="3"/>
      <c r="H514" s="3"/>
      <c r="I514" s="3"/>
      <c r="J514" s="3"/>
      <c r="K514" s="3" t="str">
        <f t="shared" si="14"/>
        <v/>
      </c>
      <c r="L514" s="96"/>
    </row>
    <row r="515" spans="1:12" x14ac:dyDescent="0.3">
      <c r="A515" s="7">
        <f t="shared" si="15"/>
        <v>511</v>
      </c>
      <c r="B515" s="3"/>
      <c r="C515" s="3"/>
      <c r="D515" s="3"/>
      <c r="E515" s="3"/>
      <c r="F515" s="3"/>
      <c r="G515" s="3"/>
      <c r="H515" s="3"/>
      <c r="I515" s="3"/>
      <c r="J515" s="3"/>
      <c r="K515" s="3" t="str">
        <f t="shared" si="14"/>
        <v/>
      </c>
      <c r="L515" s="96"/>
    </row>
    <row r="516" spans="1:12" x14ac:dyDescent="0.3">
      <c r="A516" s="7">
        <f t="shared" si="15"/>
        <v>512</v>
      </c>
      <c r="B516" s="3"/>
      <c r="C516" s="3"/>
      <c r="D516" s="3"/>
      <c r="E516" s="3"/>
      <c r="F516" s="3"/>
      <c r="G516" s="3"/>
      <c r="H516" s="3"/>
      <c r="I516" s="3"/>
      <c r="J516" s="3"/>
      <c r="K516" s="3" t="str">
        <f t="shared" si="14"/>
        <v/>
      </c>
      <c r="L516" s="96"/>
    </row>
    <row r="517" spans="1:12" x14ac:dyDescent="0.3">
      <c r="A517" s="7">
        <f t="shared" si="15"/>
        <v>513</v>
      </c>
      <c r="B517" s="3"/>
      <c r="C517" s="3"/>
      <c r="D517" s="3"/>
      <c r="E517" s="3"/>
      <c r="F517" s="3"/>
      <c r="G517" s="3"/>
      <c r="H517" s="3"/>
      <c r="I517" s="3"/>
      <c r="J517" s="3"/>
      <c r="K517" s="3" t="str">
        <f t="shared" ref="K517:K580" si="16">IF(ISBLANK(E517),"",IF(E517=J517,1,0))</f>
        <v/>
      </c>
      <c r="L517" s="96"/>
    </row>
    <row r="518" spans="1:12" x14ac:dyDescent="0.3">
      <c r="A518" s="7">
        <f t="shared" si="15"/>
        <v>514</v>
      </c>
      <c r="B518" s="3"/>
      <c r="C518" s="3"/>
      <c r="D518" s="3"/>
      <c r="E518" s="3"/>
      <c r="F518" s="3"/>
      <c r="G518" s="3"/>
      <c r="H518" s="3"/>
      <c r="I518" s="3"/>
      <c r="J518" s="3"/>
      <c r="K518" s="3" t="str">
        <f t="shared" si="16"/>
        <v/>
      </c>
      <c r="L518" s="96"/>
    </row>
    <row r="519" spans="1:12" x14ac:dyDescent="0.3">
      <c r="A519" s="7">
        <f t="shared" ref="A519:A582" si="17">A518+1</f>
        <v>515</v>
      </c>
      <c r="B519" s="3"/>
      <c r="C519" s="3"/>
      <c r="D519" s="3"/>
      <c r="E519" s="3"/>
      <c r="F519" s="3"/>
      <c r="G519" s="3"/>
      <c r="H519" s="3"/>
      <c r="I519" s="3"/>
      <c r="J519" s="3"/>
      <c r="K519" s="3" t="str">
        <f t="shared" si="16"/>
        <v/>
      </c>
      <c r="L519" s="96"/>
    </row>
    <row r="520" spans="1:12" x14ac:dyDescent="0.3">
      <c r="A520" s="7">
        <f t="shared" si="17"/>
        <v>516</v>
      </c>
      <c r="B520" s="3"/>
      <c r="C520" s="3"/>
      <c r="D520" s="3"/>
      <c r="E520" s="3"/>
      <c r="F520" s="3"/>
      <c r="G520" s="3"/>
      <c r="H520" s="3"/>
      <c r="I520" s="3"/>
      <c r="J520" s="3"/>
      <c r="K520" s="3" t="str">
        <f t="shared" si="16"/>
        <v/>
      </c>
      <c r="L520" s="96"/>
    </row>
    <row r="521" spans="1:12" x14ac:dyDescent="0.3">
      <c r="A521" s="7">
        <f t="shared" si="17"/>
        <v>517</v>
      </c>
      <c r="B521" s="3"/>
      <c r="C521" s="3"/>
      <c r="D521" s="3"/>
      <c r="E521" s="3"/>
      <c r="F521" s="3"/>
      <c r="G521" s="3"/>
      <c r="H521" s="3"/>
      <c r="I521" s="3"/>
      <c r="J521" s="3"/>
      <c r="K521" s="3" t="str">
        <f t="shared" si="16"/>
        <v/>
      </c>
      <c r="L521" s="96"/>
    </row>
    <row r="522" spans="1:12" x14ac:dyDescent="0.3">
      <c r="A522" s="7">
        <f t="shared" si="17"/>
        <v>518</v>
      </c>
      <c r="B522" s="3"/>
      <c r="C522" s="3"/>
      <c r="D522" s="3"/>
      <c r="E522" s="3"/>
      <c r="F522" s="3"/>
      <c r="G522" s="3"/>
      <c r="H522" s="3"/>
      <c r="I522" s="3"/>
      <c r="J522" s="3"/>
      <c r="K522" s="3" t="str">
        <f t="shared" si="16"/>
        <v/>
      </c>
      <c r="L522" s="96"/>
    </row>
    <row r="523" spans="1:12" x14ac:dyDescent="0.3">
      <c r="A523" s="7">
        <f t="shared" si="17"/>
        <v>519</v>
      </c>
      <c r="B523" s="3"/>
      <c r="C523" s="3"/>
      <c r="D523" s="3"/>
      <c r="E523" s="3"/>
      <c r="F523" s="3"/>
      <c r="G523" s="3"/>
      <c r="H523" s="3"/>
      <c r="I523" s="3"/>
      <c r="J523" s="3"/>
      <c r="K523" s="3" t="str">
        <f t="shared" si="16"/>
        <v/>
      </c>
      <c r="L523" s="96"/>
    </row>
    <row r="524" spans="1:12" x14ac:dyDescent="0.3">
      <c r="A524" s="7">
        <f t="shared" si="17"/>
        <v>520</v>
      </c>
      <c r="B524" s="3"/>
      <c r="C524" s="3"/>
      <c r="D524" s="3"/>
      <c r="E524" s="3"/>
      <c r="F524" s="3"/>
      <c r="G524" s="3"/>
      <c r="H524" s="3"/>
      <c r="I524" s="3"/>
      <c r="J524" s="3"/>
      <c r="K524" s="3" t="str">
        <f t="shared" si="16"/>
        <v/>
      </c>
      <c r="L524" s="96"/>
    </row>
    <row r="525" spans="1:12" x14ac:dyDescent="0.3">
      <c r="A525" s="7">
        <f t="shared" si="17"/>
        <v>521</v>
      </c>
      <c r="B525" s="3"/>
      <c r="C525" s="3"/>
      <c r="D525" s="3"/>
      <c r="E525" s="3"/>
      <c r="F525" s="3"/>
      <c r="G525" s="3"/>
      <c r="H525" s="3"/>
      <c r="I525" s="3"/>
      <c r="J525" s="3"/>
      <c r="K525" s="3" t="str">
        <f t="shared" si="16"/>
        <v/>
      </c>
      <c r="L525" s="96"/>
    </row>
    <row r="526" spans="1:12" x14ac:dyDescent="0.3">
      <c r="A526" s="7">
        <f t="shared" si="17"/>
        <v>522</v>
      </c>
      <c r="B526" s="3"/>
      <c r="C526" s="3"/>
      <c r="D526" s="3"/>
      <c r="E526" s="3"/>
      <c r="F526" s="3"/>
      <c r="G526" s="3"/>
      <c r="H526" s="3"/>
      <c r="I526" s="3"/>
      <c r="J526" s="3"/>
      <c r="K526" s="3" t="str">
        <f t="shared" si="16"/>
        <v/>
      </c>
      <c r="L526" s="96"/>
    </row>
    <row r="527" spans="1:12" x14ac:dyDescent="0.3">
      <c r="A527" s="7">
        <f t="shared" si="17"/>
        <v>523</v>
      </c>
      <c r="B527" s="3"/>
      <c r="C527" s="3"/>
      <c r="D527" s="3"/>
      <c r="E527" s="3"/>
      <c r="F527" s="3"/>
      <c r="G527" s="3"/>
      <c r="H527" s="3"/>
      <c r="I527" s="3"/>
      <c r="J527" s="3"/>
      <c r="K527" s="3" t="str">
        <f t="shared" si="16"/>
        <v/>
      </c>
      <c r="L527" s="96"/>
    </row>
    <row r="528" spans="1:12" x14ac:dyDescent="0.3">
      <c r="A528" s="7">
        <f t="shared" si="17"/>
        <v>524</v>
      </c>
      <c r="B528" s="3"/>
      <c r="C528" s="3"/>
      <c r="D528" s="3"/>
      <c r="E528" s="3"/>
      <c r="F528" s="3"/>
      <c r="G528" s="3"/>
      <c r="H528" s="3"/>
      <c r="I528" s="3"/>
      <c r="J528" s="3"/>
      <c r="K528" s="3" t="str">
        <f t="shared" si="16"/>
        <v/>
      </c>
      <c r="L528" s="96"/>
    </row>
    <row r="529" spans="1:12" x14ac:dyDescent="0.3">
      <c r="A529" s="7">
        <f t="shared" si="17"/>
        <v>525</v>
      </c>
      <c r="B529" s="3"/>
      <c r="C529" s="3"/>
      <c r="D529" s="3"/>
      <c r="E529" s="3"/>
      <c r="F529" s="3"/>
      <c r="G529" s="3"/>
      <c r="H529" s="3"/>
      <c r="I529" s="3"/>
      <c r="J529" s="3"/>
      <c r="K529" s="3" t="str">
        <f t="shared" si="16"/>
        <v/>
      </c>
      <c r="L529" s="96"/>
    </row>
    <row r="530" spans="1:12" x14ac:dyDescent="0.3">
      <c r="A530" s="7">
        <f t="shared" si="17"/>
        <v>526</v>
      </c>
      <c r="B530" s="3"/>
      <c r="C530" s="3"/>
      <c r="D530" s="3"/>
      <c r="E530" s="3"/>
      <c r="F530" s="3"/>
      <c r="G530" s="3"/>
      <c r="H530" s="3"/>
      <c r="I530" s="3"/>
      <c r="J530" s="3"/>
      <c r="K530" s="3" t="str">
        <f t="shared" si="16"/>
        <v/>
      </c>
      <c r="L530" s="96"/>
    </row>
    <row r="531" spans="1:12" x14ac:dyDescent="0.3">
      <c r="A531" s="7">
        <f t="shared" si="17"/>
        <v>527</v>
      </c>
      <c r="B531" s="3"/>
      <c r="C531" s="3"/>
      <c r="D531" s="3"/>
      <c r="E531" s="3"/>
      <c r="F531" s="3"/>
      <c r="G531" s="3"/>
      <c r="H531" s="3"/>
      <c r="I531" s="3"/>
      <c r="J531" s="3"/>
      <c r="K531" s="3" t="str">
        <f t="shared" si="16"/>
        <v/>
      </c>
      <c r="L531" s="96"/>
    </row>
    <row r="532" spans="1:12" x14ac:dyDescent="0.3">
      <c r="A532" s="7">
        <f t="shared" si="17"/>
        <v>528</v>
      </c>
      <c r="B532" s="3"/>
      <c r="C532" s="3"/>
      <c r="D532" s="3"/>
      <c r="E532" s="3"/>
      <c r="F532" s="3"/>
      <c r="G532" s="3"/>
      <c r="H532" s="3"/>
      <c r="I532" s="3"/>
      <c r="J532" s="3"/>
      <c r="K532" s="3" t="str">
        <f t="shared" si="16"/>
        <v/>
      </c>
      <c r="L532" s="96"/>
    </row>
    <row r="533" spans="1:12" x14ac:dyDescent="0.3">
      <c r="A533" s="7">
        <f t="shared" si="17"/>
        <v>529</v>
      </c>
      <c r="B533" s="3"/>
      <c r="C533" s="3"/>
      <c r="D533" s="3"/>
      <c r="E533" s="3"/>
      <c r="F533" s="3"/>
      <c r="G533" s="3"/>
      <c r="H533" s="3"/>
      <c r="I533" s="3"/>
      <c r="J533" s="3"/>
      <c r="K533" s="3" t="str">
        <f t="shared" si="16"/>
        <v/>
      </c>
      <c r="L533" s="96"/>
    </row>
    <row r="534" spans="1:12" x14ac:dyDescent="0.3">
      <c r="A534" s="7">
        <f t="shared" si="17"/>
        <v>530</v>
      </c>
      <c r="B534" s="3"/>
      <c r="C534" s="3"/>
      <c r="D534" s="3"/>
      <c r="E534" s="3"/>
      <c r="F534" s="3"/>
      <c r="G534" s="3"/>
      <c r="H534" s="3"/>
      <c r="I534" s="3"/>
      <c r="J534" s="3"/>
      <c r="K534" s="3" t="str">
        <f t="shared" si="16"/>
        <v/>
      </c>
      <c r="L534" s="96"/>
    </row>
    <row r="535" spans="1:12" x14ac:dyDescent="0.3">
      <c r="A535" s="7">
        <f t="shared" si="17"/>
        <v>531</v>
      </c>
      <c r="B535" s="3"/>
      <c r="C535" s="3"/>
      <c r="D535" s="3"/>
      <c r="E535" s="3"/>
      <c r="F535" s="3"/>
      <c r="G535" s="3"/>
      <c r="H535" s="3"/>
      <c r="I535" s="3"/>
      <c r="J535" s="3"/>
      <c r="K535" s="3" t="str">
        <f t="shared" si="16"/>
        <v/>
      </c>
      <c r="L535" s="96"/>
    </row>
    <row r="536" spans="1:12" x14ac:dyDescent="0.3">
      <c r="A536" s="7">
        <f t="shared" si="17"/>
        <v>532</v>
      </c>
      <c r="B536" s="3"/>
      <c r="C536" s="3"/>
      <c r="D536" s="3"/>
      <c r="E536" s="3"/>
      <c r="F536" s="3"/>
      <c r="G536" s="3"/>
      <c r="H536" s="3"/>
      <c r="I536" s="3"/>
      <c r="J536" s="3"/>
      <c r="K536" s="3" t="str">
        <f t="shared" si="16"/>
        <v/>
      </c>
      <c r="L536" s="96"/>
    </row>
    <row r="537" spans="1:12" x14ac:dyDescent="0.3">
      <c r="A537" s="7">
        <f t="shared" si="17"/>
        <v>533</v>
      </c>
      <c r="B537" s="3"/>
      <c r="C537" s="3"/>
      <c r="D537" s="3"/>
      <c r="E537" s="3"/>
      <c r="F537" s="3"/>
      <c r="G537" s="3"/>
      <c r="H537" s="3"/>
      <c r="I537" s="3"/>
      <c r="J537" s="3"/>
      <c r="K537" s="3" t="str">
        <f t="shared" si="16"/>
        <v/>
      </c>
      <c r="L537" s="96"/>
    </row>
    <row r="538" spans="1:12" x14ac:dyDescent="0.3">
      <c r="A538" s="7">
        <f t="shared" si="17"/>
        <v>534</v>
      </c>
      <c r="B538" s="3"/>
      <c r="C538" s="3"/>
      <c r="D538" s="3"/>
      <c r="E538" s="3"/>
      <c r="F538" s="3"/>
      <c r="G538" s="3"/>
      <c r="H538" s="3"/>
      <c r="I538" s="3"/>
      <c r="J538" s="3"/>
      <c r="K538" s="3" t="str">
        <f t="shared" si="16"/>
        <v/>
      </c>
      <c r="L538" s="96"/>
    </row>
    <row r="539" spans="1:12" x14ac:dyDescent="0.3">
      <c r="A539" s="7">
        <f t="shared" si="17"/>
        <v>535</v>
      </c>
      <c r="B539" s="3"/>
      <c r="C539" s="3"/>
      <c r="D539" s="3"/>
      <c r="E539" s="3"/>
      <c r="F539" s="3"/>
      <c r="G539" s="3"/>
      <c r="H539" s="3"/>
      <c r="I539" s="3"/>
      <c r="J539" s="3"/>
      <c r="K539" s="3" t="str">
        <f t="shared" si="16"/>
        <v/>
      </c>
      <c r="L539" s="96"/>
    </row>
    <row r="540" spans="1:12" x14ac:dyDescent="0.3">
      <c r="A540" s="7">
        <f t="shared" si="17"/>
        <v>536</v>
      </c>
      <c r="B540" s="3"/>
      <c r="C540" s="3"/>
      <c r="D540" s="3"/>
      <c r="E540" s="3"/>
      <c r="F540" s="3"/>
      <c r="G540" s="3"/>
      <c r="H540" s="3"/>
      <c r="I540" s="3"/>
      <c r="J540" s="3"/>
      <c r="K540" s="3" t="str">
        <f t="shared" si="16"/>
        <v/>
      </c>
      <c r="L540" s="96"/>
    </row>
    <row r="541" spans="1:12" x14ac:dyDescent="0.3">
      <c r="A541" s="7">
        <f t="shared" si="17"/>
        <v>537</v>
      </c>
      <c r="B541" s="3"/>
      <c r="C541" s="3"/>
      <c r="D541" s="3"/>
      <c r="E541" s="3"/>
      <c r="F541" s="3"/>
      <c r="G541" s="3"/>
      <c r="H541" s="3"/>
      <c r="I541" s="3"/>
      <c r="J541" s="3"/>
      <c r="K541" s="3" t="str">
        <f t="shared" si="16"/>
        <v/>
      </c>
      <c r="L541" s="96"/>
    </row>
    <row r="542" spans="1:12" x14ac:dyDescent="0.3">
      <c r="A542" s="7">
        <f t="shared" si="17"/>
        <v>538</v>
      </c>
      <c r="B542" s="3"/>
      <c r="C542" s="3"/>
      <c r="D542" s="3"/>
      <c r="E542" s="3"/>
      <c r="F542" s="3"/>
      <c r="G542" s="3"/>
      <c r="H542" s="3"/>
      <c r="I542" s="3"/>
      <c r="J542" s="3"/>
      <c r="K542" s="3" t="str">
        <f t="shared" si="16"/>
        <v/>
      </c>
      <c r="L542" s="96"/>
    </row>
    <row r="543" spans="1:12" x14ac:dyDescent="0.3">
      <c r="A543" s="7">
        <f t="shared" si="17"/>
        <v>539</v>
      </c>
      <c r="B543" s="3"/>
      <c r="C543" s="3"/>
      <c r="D543" s="3"/>
      <c r="E543" s="3"/>
      <c r="F543" s="3"/>
      <c r="G543" s="3"/>
      <c r="H543" s="3"/>
      <c r="I543" s="3"/>
      <c r="J543" s="3"/>
      <c r="K543" s="3" t="str">
        <f t="shared" si="16"/>
        <v/>
      </c>
      <c r="L543" s="96"/>
    </row>
    <row r="544" spans="1:12" x14ac:dyDescent="0.3">
      <c r="A544" s="7">
        <f t="shared" si="17"/>
        <v>540</v>
      </c>
      <c r="B544" s="3"/>
      <c r="C544" s="3"/>
      <c r="D544" s="3"/>
      <c r="E544" s="3"/>
      <c r="F544" s="3"/>
      <c r="G544" s="3"/>
      <c r="H544" s="3"/>
      <c r="I544" s="3"/>
      <c r="J544" s="3"/>
      <c r="K544" s="3" t="str">
        <f t="shared" si="16"/>
        <v/>
      </c>
      <c r="L544" s="96"/>
    </row>
    <row r="545" spans="1:12" x14ac:dyDescent="0.3">
      <c r="A545" s="7">
        <f t="shared" si="17"/>
        <v>541</v>
      </c>
      <c r="B545" s="3"/>
      <c r="C545" s="3"/>
      <c r="D545" s="3"/>
      <c r="E545" s="3"/>
      <c r="F545" s="3"/>
      <c r="G545" s="3"/>
      <c r="H545" s="3"/>
      <c r="I545" s="3"/>
      <c r="J545" s="3"/>
      <c r="K545" s="3" t="str">
        <f t="shared" si="16"/>
        <v/>
      </c>
      <c r="L545" s="96"/>
    </row>
    <row r="546" spans="1:12" x14ac:dyDescent="0.3">
      <c r="A546" s="7">
        <f t="shared" si="17"/>
        <v>542</v>
      </c>
      <c r="B546" s="3"/>
      <c r="C546" s="3"/>
      <c r="D546" s="3"/>
      <c r="E546" s="3"/>
      <c r="F546" s="3"/>
      <c r="G546" s="3"/>
      <c r="H546" s="3"/>
      <c r="I546" s="3"/>
      <c r="J546" s="3"/>
      <c r="K546" s="3" t="str">
        <f t="shared" si="16"/>
        <v/>
      </c>
      <c r="L546" s="96"/>
    </row>
    <row r="547" spans="1:12" x14ac:dyDescent="0.3">
      <c r="A547" s="7">
        <f t="shared" si="17"/>
        <v>543</v>
      </c>
      <c r="B547" s="3"/>
      <c r="C547" s="3"/>
      <c r="D547" s="3"/>
      <c r="E547" s="3"/>
      <c r="F547" s="3"/>
      <c r="G547" s="3"/>
      <c r="H547" s="3"/>
      <c r="I547" s="3"/>
      <c r="J547" s="3"/>
      <c r="K547" s="3" t="str">
        <f t="shared" si="16"/>
        <v/>
      </c>
      <c r="L547" s="96"/>
    </row>
    <row r="548" spans="1:12" x14ac:dyDescent="0.3">
      <c r="A548" s="7">
        <f t="shared" si="17"/>
        <v>544</v>
      </c>
      <c r="B548" s="3"/>
      <c r="C548" s="3"/>
      <c r="D548" s="3"/>
      <c r="E548" s="3"/>
      <c r="F548" s="3"/>
      <c r="G548" s="3"/>
      <c r="H548" s="3"/>
      <c r="I548" s="3"/>
      <c r="J548" s="3"/>
      <c r="K548" s="3" t="str">
        <f t="shared" si="16"/>
        <v/>
      </c>
      <c r="L548" s="96"/>
    </row>
    <row r="549" spans="1:12" x14ac:dyDescent="0.3">
      <c r="A549" s="7">
        <f t="shared" si="17"/>
        <v>545</v>
      </c>
      <c r="B549" s="3"/>
      <c r="C549" s="3"/>
      <c r="D549" s="3"/>
      <c r="E549" s="3"/>
      <c r="F549" s="3"/>
      <c r="G549" s="3"/>
      <c r="H549" s="3"/>
      <c r="I549" s="3"/>
      <c r="J549" s="3"/>
      <c r="K549" s="3" t="str">
        <f t="shared" si="16"/>
        <v/>
      </c>
      <c r="L549" s="96"/>
    </row>
    <row r="550" spans="1:12" x14ac:dyDescent="0.3">
      <c r="A550" s="7">
        <f t="shared" si="17"/>
        <v>546</v>
      </c>
      <c r="B550" s="3"/>
      <c r="C550" s="3"/>
      <c r="D550" s="3"/>
      <c r="E550" s="3"/>
      <c r="F550" s="3"/>
      <c r="G550" s="3"/>
      <c r="H550" s="3"/>
      <c r="I550" s="3"/>
      <c r="J550" s="3"/>
      <c r="K550" s="3" t="str">
        <f t="shared" si="16"/>
        <v/>
      </c>
      <c r="L550" s="96"/>
    </row>
    <row r="551" spans="1:12" x14ac:dyDescent="0.3">
      <c r="A551" s="7">
        <f t="shared" si="17"/>
        <v>547</v>
      </c>
      <c r="B551" s="3"/>
      <c r="C551" s="3"/>
      <c r="D551" s="3"/>
      <c r="E551" s="3"/>
      <c r="F551" s="3"/>
      <c r="G551" s="3"/>
      <c r="H551" s="3"/>
      <c r="I551" s="3"/>
      <c r="J551" s="3"/>
      <c r="K551" s="3" t="str">
        <f t="shared" si="16"/>
        <v/>
      </c>
      <c r="L551" s="96"/>
    </row>
    <row r="552" spans="1:12" x14ac:dyDescent="0.3">
      <c r="A552" s="7">
        <f t="shared" si="17"/>
        <v>548</v>
      </c>
      <c r="B552" s="3"/>
      <c r="C552" s="3"/>
      <c r="D552" s="3"/>
      <c r="E552" s="3"/>
      <c r="F552" s="3"/>
      <c r="G552" s="3"/>
      <c r="H552" s="3"/>
      <c r="I552" s="3"/>
      <c r="J552" s="3"/>
      <c r="K552" s="3" t="str">
        <f t="shared" si="16"/>
        <v/>
      </c>
      <c r="L552" s="96"/>
    </row>
    <row r="553" spans="1:12" x14ac:dyDescent="0.3">
      <c r="A553" s="7">
        <f t="shared" si="17"/>
        <v>549</v>
      </c>
      <c r="B553" s="3"/>
      <c r="C553" s="3"/>
      <c r="D553" s="3"/>
      <c r="E553" s="3"/>
      <c r="F553" s="3"/>
      <c r="G553" s="3"/>
      <c r="H553" s="3"/>
      <c r="I553" s="3"/>
      <c r="J553" s="3"/>
      <c r="K553" s="3" t="str">
        <f t="shared" si="16"/>
        <v/>
      </c>
      <c r="L553" s="96"/>
    </row>
    <row r="554" spans="1:12" x14ac:dyDescent="0.3">
      <c r="A554" s="7">
        <f t="shared" si="17"/>
        <v>550</v>
      </c>
      <c r="B554" s="3"/>
      <c r="C554" s="3"/>
      <c r="D554" s="3"/>
      <c r="E554" s="3"/>
      <c r="F554" s="3"/>
      <c r="G554" s="3"/>
      <c r="H554" s="3"/>
      <c r="I554" s="3"/>
      <c r="J554" s="3"/>
      <c r="K554" s="3" t="str">
        <f t="shared" si="16"/>
        <v/>
      </c>
      <c r="L554" s="96"/>
    </row>
    <row r="555" spans="1:12" x14ac:dyDescent="0.3">
      <c r="A555" s="7">
        <f t="shared" si="17"/>
        <v>551</v>
      </c>
      <c r="B555" s="3"/>
      <c r="C555" s="3"/>
      <c r="D555" s="3"/>
      <c r="E555" s="3"/>
      <c r="F555" s="3"/>
      <c r="G555" s="3"/>
      <c r="H555" s="3"/>
      <c r="I555" s="3"/>
      <c r="J555" s="3"/>
      <c r="K555" s="3" t="str">
        <f t="shared" si="16"/>
        <v/>
      </c>
      <c r="L555" s="96"/>
    </row>
    <row r="556" spans="1:12" x14ac:dyDescent="0.3">
      <c r="A556" s="7">
        <f t="shared" si="17"/>
        <v>552</v>
      </c>
      <c r="B556" s="3"/>
      <c r="C556" s="3"/>
      <c r="D556" s="3"/>
      <c r="E556" s="3"/>
      <c r="F556" s="3"/>
      <c r="G556" s="3"/>
      <c r="H556" s="3"/>
      <c r="I556" s="3"/>
      <c r="J556" s="3"/>
      <c r="K556" s="3" t="str">
        <f t="shared" si="16"/>
        <v/>
      </c>
      <c r="L556" s="96"/>
    </row>
    <row r="557" spans="1:12" x14ac:dyDescent="0.3">
      <c r="A557" s="7">
        <f t="shared" si="17"/>
        <v>553</v>
      </c>
      <c r="B557" s="3"/>
      <c r="C557" s="3"/>
      <c r="D557" s="3"/>
      <c r="E557" s="3"/>
      <c r="F557" s="3"/>
      <c r="G557" s="3"/>
      <c r="H557" s="3"/>
      <c r="I557" s="3"/>
      <c r="J557" s="3"/>
      <c r="K557" s="3" t="str">
        <f t="shared" si="16"/>
        <v/>
      </c>
      <c r="L557" s="96"/>
    </row>
    <row r="558" spans="1:12" x14ac:dyDescent="0.3">
      <c r="A558" s="7">
        <f t="shared" si="17"/>
        <v>554</v>
      </c>
      <c r="B558" s="3"/>
      <c r="C558" s="3"/>
      <c r="D558" s="3"/>
      <c r="E558" s="3"/>
      <c r="F558" s="3"/>
      <c r="G558" s="3"/>
      <c r="H558" s="3"/>
      <c r="I558" s="3"/>
      <c r="J558" s="3"/>
      <c r="K558" s="3" t="str">
        <f t="shared" si="16"/>
        <v/>
      </c>
      <c r="L558" s="96"/>
    </row>
    <row r="559" spans="1:12" x14ac:dyDescent="0.3">
      <c r="A559" s="7">
        <f t="shared" si="17"/>
        <v>555</v>
      </c>
      <c r="B559" s="3"/>
      <c r="C559" s="3"/>
      <c r="D559" s="3"/>
      <c r="E559" s="3"/>
      <c r="F559" s="3"/>
      <c r="G559" s="3"/>
      <c r="H559" s="3"/>
      <c r="I559" s="3"/>
      <c r="J559" s="3"/>
      <c r="K559" s="3" t="str">
        <f t="shared" si="16"/>
        <v/>
      </c>
      <c r="L559" s="96"/>
    </row>
    <row r="560" spans="1:12" x14ac:dyDescent="0.3">
      <c r="A560" s="7">
        <f t="shared" si="17"/>
        <v>556</v>
      </c>
      <c r="B560" s="3"/>
      <c r="C560" s="3"/>
      <c r="D560" s="3"/>
      <c r="E560" s="3"/>
      <c r="F560" s="3"/>
      <c r="G560" s="3"/>
      <c r="H560" s="3"/>
      <c r="I560" s="3"/>
      <c r="J560" s="3"/>
      <c r="K560" s="3" t="str">
        <f t="shared" si="16"/>
        <v/>
      </c>
      <c r="L560" s="96"/>
    </row>
    <row r="561" spans="1:12" x14ac:dyDescent="0.3">
      <c r="A561" s="7">
        <f t="shared" si="17"/>
        <v>557</v>
      </c>
      <c r="B561" s="3"/>
      <c r="C561" s="3"/>
      <c r="D561" s="3"/>
      <c r="E561" s="3"/>
      <c r="F561" s="3"/>
      <c r="G561" s="3"/>
      <c r="H561" s="3"/>
      <c r="I561" s="3"/>
      <c r="J561" s="3"/>
      <c r="K561" s="3" t="str">
        <f t="shared" si="16"/>
        <v/>
      </c>
      <c r="L561" s="96"/>
    </row>
    <row r="562" spans="1:12" x14ac:dyDescent="0.3">
      <c r="A562" s="7">
        <f t="shared" si="17"/>
        <v>558</v>
      </c>
      <c r="B562" s="3"/>
      <c r="C562" s="3"/>
      <c r="D562" s="3"/>
      <c r="E562" s="3"/>
      <c r="F562" s="3"/>
      <c r="G562" s="3"/>
      <c r="H562" s="3"/>
      <c r="I562" s="3"/>
      <c r="J562" s="3"/>
      <c r="K562" s="3" t="str">
        <f t="shared" si="16"/>
        <v/>
      </c>
      <c r="L562" s="96"/>
    </row>
    <row r="563" spans="1:12" x14ac:dyDescent="0.3">
      <c r="A563" s="7">
        <f t="shared" si="17"/>
        <v>559</v>
      </c>
      <c r="B563" s="3"/>
      <c r="C563" s="3"/>
      <c r="D563" s="3"/>
      <c r="E563" s="3"/>
      <c r="F563" s="3"/>
      <c r="G563" s="3"/>
      <c r="H563" s="3"/>
      <c r="I563" s="3"/>
      <c r="J563" s="3"/>
      <c r="K563" s="3" t="str">
        <f t="shared" si="16"/>
        <v/>
      </c>
      <c r="L563" s="96"/>
    </row>
    <row r="564" spans="1:12" x14ac:dyDescent="0.3">
      <c r="A564" s="7">
        <f t="shared" si="17"/>
        <v>560</v>
      </c>
      <c r="B564" s="3"/>
      <c r="C564" s="3"/>
      <c r="D564" s="3"/>
      <c r="E564" s="3"/>
      <c r="F564" s="3"/>
      <c r="G564" s="3"/>
      <c r="H564" s="3"/>
      <c r="I564" s="3"/>
      <c r="J564" s="3"/>
      <c r="K564" s="3" t="str">
        <f t="shared" si="16"/>
        <v/>
      </c>
      <c r="L564" s="96"/>
    </row>
    <row r="565" spans="1:12" x14ac:dyDescent="0.3">
      <c r="A565" s="7">
        <f t="shared" si="17"/>
        <v>561</v>
      </c>
      <c r="B565" s="3"/>
      <c r="C565" s="3"/>
      <c r="D565" s="3"/>
      <c r="E565" s="3"/>
      <c r="F565" s="3"/>
      <c r="G565" s="3"/>
      <c r="H565" s="3"/>
      <c r="I565" s="3"/>
      <c r="J565" s="3"/>
      <c r="K565" s="3" t="str">
        <f t="shared" si="16"/>
        <v/>
      </c>
      <c r="L565" s="96"/>
    </row>
    <row r="566" spans="1:12" x14ac:dyDescent="0.3">
      <c r="A566" s="7">
        <f t="shared" si="17"/>
        <v>562</v>
      </c>
      <c r="B566" s="3"/>
      <c r="C566" s="3"/>
      <c r="D566" s="3"/>
      <c r="E566" s="3"/>
      <c r="F566" s="3"/>
      <c r="G566" s="3"/>
      <c r="H566" s="3"/>
      <c r="I566" s="3"/>
      <c r="J566" s="3"/>
      <c r="K566" s="3" t="str">
        <f t="shared" si="16"/>
        <v/>
      </c>
      <c r="L566" s="96"/>
    </row>
    <row r="567" spans="1:12" x14ac:dyDescent="0.3">
      <c r="A567" s="7">
        <f t="shared" si="17"/>
        <v>563</v>
      </c>
      <c r="B567" s="3"/>
      <c r="C567" s="3"/>
      <c r="D567" s="3"/>
      <c r="E567" s="3"/>
      <c r="F567" s="3"/>
      <c r="G567" s="3"/>
      <c r="H567" s="3"/>
      <c r="I567" s="3"/>
      <c r="J567" s="3"/>
      <c r="K567" s="3" t="str">
        <f t="shared" si="16"/>
        <v/>
      </c>
      <c r="L567" s="96"/>
    </row>
    <row r="568" spans="1:12" x14ac:dyDescent="0.3">
      <c r="A568" s="7">
        <f t="shared" si="17"/>
        <v>564</v>
      </c>
      <c r="B568" s="3"/>
      <c r="C568" s="3"/>
      <c r="D568" s="3"/>
      <c r="E568" s="3"/>
      <c r="F568" s="3"/>
      <c r="G568" s="3"/>
      <c r="H568" s="3"/>
      <c r="I568" s="3"/>
      <c r="J568" s="3"/>
      <c r="K568" s="3" t="str">
        <f t="shared" si="16"/>
        <v/>
      </c>
      <c r="L568" s="96"/>
    </row>
    <row r="569" spans="1:12" x14ac:dyDescent="0.3">
      <c r="A569" s="7">
        <f t="shared" si="17"/>
        <v>565</v>
      </c>
      <c r="B569" s="3"/>
      <c r="C569" s="3"/>
      <c r="D569" s="3"/>
      <c r="E569" s="3"/>
      <c r="F569" s="3"/>
      <c r="G569" s="3"/>
      <c r="H569" s="3"/>
      <c r="I569" s="3"/>
      <c r="J569" s="3"/>
      <c r="K569" s="3" t="str">
        <f t="shared" si="16"/>
        <v/>
      </c>
      <c r="L569" s="96"/>
    </row>
    <row r="570" spans="1:12" x14ac:dyDescent="0.3">
      <c r="A570" s="7">
        <f t="shared" si="17"/>
        <v>566</v>
      </c>
      <c r="B570" s="3"/>
      <c r="C570" s="3"/>
      <c r="D570" s="3"/>
      <c r="E570" s="3"/>
      <c r="F570" s="3"/>
      <c r="G570" s="3"/>
      <c r="H570" s="3"/>
      <c r="I570" s="3"/>
      <c r="J570" s="3"/>
      <c r="K570" s="3" t="str">
        <f t="shared" si="16"/>
        <v/>
      </c>
      <c r="L570" s="96"/>
    </row>
    <row r="571" spans="1:12" x14ac:dyDescent="0.3">
      <c r="A571" s="7">
        <f t="shared" si="17"/>
        <v>567</v>
      </c>
      <c r="B571" s="3"/>
      <c r="C571" s="3"/>
      <c r="D571" s="3"/>
      <c r="E571" s="3"/>
      <c r="F571" s="3"/>
      <c r="G571" s="3"/>
      <c r="H571" s="3"/>
      <c r="I571" s="3"/>
      <c r="J571" s="3"/>
      <c r="K571" s="3" t="str">
        <f t="shared" si="16"/>
        <v/>
      </c>
      <c r="L571" s="96"/>
    </row>
    <row r="572" spans="1:12" x14ac:dyDescent="0.3">
      <c r="A572" s="7">
        <f t="shared" si="17"/>
        <v>568</v>
      </c>
      <c r="B572" s="3"/>
      <c r="C572" s="3"/>
      <c r="D572" s="3"/>
      <c r="E572" s="3"/>
      <c r="F572" s="3"/>
      <c r="G572" s="3"/>
      <c r="H572" s="3"/>
      <c r="I572" s="3"/>
      <c r="J572" s="3"/>
      <c r="K572" s="3" t="str">
        <f t="shared" si="16"/>
        <v/>
      </c>
      <c r="L572" s="96"/>
    </row>
    <row r="573" spans="1:12" x14ac:dyDescent="0.3">
      <c r="A573" s="7">
        <f t="shared" si="17"/>
        <v>569</v>
      </c>
      <c r="B573" s="3"/>
      <c r="C573" s="3"/>
      <c r="D573" s="3"/>
      <c r="E573" s="3"/>
      <c r="F573" s="3"/>
      <c r="G573" s="3"/>
      <c r="H573" s="3"/>
      <c r="I573" s="3"/>
      <c r="J573" s="3"/>
      <c r="K573" s="3" t="str">
        <f t="shared" si="16"/>
        <v/>
      </c>
      <c r="L573" s="96"/>
    </row>
    <row r="574" spans="1:12" x14ac:dyDescent="0.3">
      <c r="A574" s="7">
        <f t="shared" si="17"/>
        <v>570</v>
      </c>
      <c r="B574" s="3"/>
      <c r="C574" s="3"/>
      <c r="D574" s="3"/>
      <c r="E574" s="3"/>
      <c r="F574" s="3"/>
      <c r="G574" s="3"/>
      <c r="H574" s="3"/>
      <c r="I574" s="3"/>
      <c r="J574" s="3"/>
      <c r="K574" s="3" t="str">
        <f t="shared" si="16"/>
        <v/>
      </c>
      <c r="L574" s="96"/>
    </row>
    <row r="575" spans="1:12" x14ac:dyDescent="0.3">
      <c r="A575" s="7">
        <f t="shared" si="17"/>
        <v>571</v>
      </c>
      <c r="B575" s="3"/>
      <c r="C575" s="3"/>
      <c r="D575" s="3"/>
      <c r="E575" s="3"/>
      <c r="F575" s="3"/>
      <c r="G575" s="3"/>
      <c r="H575" s="3"/>
      <c r="I575" s="3"/>
      <c r="J575" s="3"/>
      <c r="K575" s="3" t="str">
        <f t="shared" si="16"/>
        <v/>
      </c>
      <c r="L575" s="96"/>
    </row>
    <row r="576" spans="1:12" x14ac:dyDescent="0.3">
      <c r="A576" s="7">
        <f t="shared" si="17"/>
        <v>572</v>
      </c>
      <c r="B576" s="3"/>
      <c r="C576" s="3"/>
      <c r="D576" s="3"/>
      <c r="E576" s="3"/>
      <c r="F576" s="3"/>
      <c r="G576" s="3"/>
      <c r="H576" s="3"/>
      <c r="I576" s="3"/>
      <c r="J576" s="3"/>
      <c r="K576" s="3" t="str">
        <f t="shared" si="16"/>
        <v/>
      </c>
      <c r="L576" s="96"/>
    </row>
    <row r="577" spans="1:12" x14ac:dyDescent="0.3">
      <c r="A577" s="7">
        <f t="shared" si="17"/>
        <v>573</v>
      </c>
      <c r="B577" s="3"/>
      <c r="C577" s="3"/>
      <c r="D577" s="3"/>
      <c r="E577" s="3"/>
      <c r="F577" s="3"/>
      <c r="G577" s="3"/>
      <c r="H577" s="3"/>
      <c r="I577" s="3"/>
      <c r="J577" s="3"/>
      <c r="K577" s="3" t="str">
        <f t="shared" si="16"/>
        <v/>
      </c>
      <c r="L577" s="96"/>
    </row>
    <row r="578" spans="1:12" x14ac:dyDescent="0.3">
      <c r="A578" s="7">
        <f t="shared" si="17"/>
        <v>574</v>
      </c>
      <c r="B578" s="3"/>
      <c r="C578" s="3"/>
      <c r="D578" s="3"/>
      <c r="E578" s="3"/>
      <c r="F578" s="3"/>
      <c r="G578" s="3"/>
      <c r="H578" s="3"/>
      <c r="I578" s="3"/>
      <c r="J578" s="3"/>
      <c r="K578" s="3" t="str">
        <f t="shared" si="16"/>
        <v/>
      </c>
      <c r="L578" s="96"/>
    </row>
    <row r="579" spans="1:12" x14ac:dyDescent="0.3">
      <c r="A579" s="7">
        <f t="shared" si="17"/>
        <v>575</v>
      </c>
      <c r="B579" s="3"/>
      <c r="C579" s="3"/>
      <c r="D579" s="3"/>
      <c r="E579" s="3"/>
      <c r="F579" s="3"/>
      <c r="G579" s="3"/>
      <c r="H579" s="3"/>
      <c r="I579" s="3"/>
      <c r="J579" s="3"/>
      <c r="K579" s="3" t="str">
        <f t="shared" si="16"/>
        <v/>
      </c>
      <c r="L579" s="96"/>
    </row>
    <row r="580" spans="1:12" x14ac:dyDescent="0.3">
      <c r="A580" s="7">
        <f t="shared" si="17"/>
        <v>576</v>
      </c>
      <c r="B580" s="3"/>
      <c r="C580" s="3"/>
      <c r="D580" s="3"/>
      <c r="E580" s="3"/>
      <c r="F580" s="3"/>
      <c r="G580" s="3"/>
      <c r="H580" s="3"/>
      <c r="I580" s="3"/>
      <c r="J580" s="3"/>
      <c r="K580" s="3" t="str">
        <f t="shared" si="16"/>
        <v/>
      </c>
      <c r="L580" s="96"/>
    </row>
    <row r="581" spans="1:12" x14ac:dyDescent="0.3">
      <c r="A581" s="7">
        <f t="shared" si="17"/>
        <v>577</v>
      </c>
      <c r="B581" s="3"/>
      <c r="C581" s="3"/>
      <c r="D581" s="3"/>
      <c r="E581" s="3"/>
      <c r="F581" s="3"/>
      <c r="G581" s="3"/>
      <c r="H581" s="3"/>
      <c r="I581" s="3"/>
      <c r="J581" s="3"/>
      <c r="K581" s="3" t="str">
        <f t="shared" ref="K581:K644" si="18">IF(ISBLANK(E581),"",IF(E581=J581,1,0))</f>
        <v/>
      </c>
      <c r="L581" s="96"/>
    </row>
    <row r="582" spans="1:12" x14ac:dyDescent="0.3">
      <c r="A582" s="7">
        <f t="shared" si="17"/>
        <v>578</v>
      </c>
      <c r="B582" s="3"/>
      <c r="C582" s="3"/>
      <c r="D582" s="3"/>
      <c r="E582" s="3"/>
      <c r="F582" s="3"/>
      <c r="G582" s="3"/>
      <c r="H582" s="3"/>
      <c r="I582" s="3"/>
      <c r="J582" s="3"/>
      <c r="K582" s="3" t="str">
        <f t="shared" si="18"/>
        <v/>
      </c>
      <c r="L582" s="96"/>
    </row>
    <row r="583" spans="1:12" x14ac:dyDescent="0.3">
      <c r="A583" s="7">
        <f t="shared" ref="A583:A646" si="19">A582+1</f>
        <v>579</v>
      </c>
      <c r="B583" s="3"/>
      <c r="C583" s="3"/>
      <c r="D583" s="3"/>
      <c r="E583" s="3"/>
      <c r="F583" s="3"/>
      <c r="G583" s="3"/>
      <c r="H583" s="3"/>
      <c r="I583" s="3"/>
      <c r="J583" s="3"/>
      <c r="K583" s="3" t="str">
        <f t="shared" si="18"/>
        <v/>
      </c>
      <c r="L583" s="96"/>
    </row>
    <row r="584" spans="1:12" x14ac:dyDescent="0.3">
      <c r="A584" s="7">
        <f t="shared" si="19"/>
        <v>580</v>
      </c>
      <c r="B584" s="3"/>
      <c r="C584" s="3"/>
      <c r="D584" s="3"/>
      <c r="E584" s="3"/>
      <c r="F584" s="3"/>
      <c r="G584" s="3"/>
      <c r="H584" s="3"/>
      <c r="I584" s="3"/>
      <c r="J584" s="3"/>
      <c r="K584" s="3" t="str">
        <f t="shared" si="18"/>
        <v/>
      </c>
      <c r="L584" s="96"/>
    </row>
    <row r="585" spans="1:12" x14ac:dyDescent="0.3">
      <c r="A585" s="7">
        <f t="shared" si="19"/>
        <v>581</v>
      </c>
      <c r="B585" s="3"/>
      <c r="C585" s="3"/>
      <c r="D585" s="3"/>
      <c r="E585" s="3"/>
      <c r="F585" s="3"/>
      <c r="G585" s="3"/>
      <c r="H585" s="3"/>
      <c r="I585" s="3"/>
      <c r="J585" s="3"/>
      <c r="K585" s="3" t="str">
        <f t="shared" si="18"/>
        <v/>
      </c>
      <c r="L585" s="96"/>
    </row>
    <row r="586" spans="1:12" x14ac:dyDescent="0.3">
      <c r="A586" s="7">
        <f t="shared" si="19"/>
        <v>582</v>
      </c>
      <c r="B586" s="3"/>
      <c r="C586" s="3"/>
      <c r="D586" s="3"/>
      <c r="E586" s="3"/>
      <c r="F586" s="3"/>
      <c r="G586" s="3"/>
      <c r="H586" s="3"/>
      <c r="I586" s="3"/>
      <c r="J586" s="3"/>
      <c r="K586" s="3" t="str">
        <f t="shared" si="18"/>
        <v/>
      </c>
      <c r="L586" s="96"/>
    </row>
    <row r="587" spans="1:12" x14ac:dyDescent="0.3">
      <c r="A587" s="7">
        <f t="shared" si="19"/>
        <v>583</v>
      </c>
      <c r="B587" s="3"/>
      <c r="C587" s="3"/>
      <c r="D587" s="3"/>
      <c r="E587" s="3"/>
      <c r="F587" s="3"/>
      <c r="G587" s="3"/>
      <c r="H587" s="3"/>
      <c r="I587" s="3"/>
      <c r="J587" s="3"/>
      <c r="K587" s="3" t="str">
        <f t="shared" si="18"/>
        <v/>
      </c>
      <c r="L587" s="96"/>
    </row>
    <row r="588" spans="1:12" x14ac:dyDescent="0.3">
      <c r="A588" s="7">
        <f t="shared" si="19"/>
        <v>584</v>
      </c>
      <c r="B588" s="3"/>
      <c r="C588" s="3"/>
      <c r="D588" s="3"/>
      <c r="E588" s="3"/>
      <c r="F588" s="3"/>
      <c r="G588" s="3"/>
      <c r="H588" s="3"/>
      <c r="I588" s="3"/>
      <c r="J588" s="3"/>
      <c r="K588" s="3" t="str">
        <f t="shared" si="18"/>
        <v/>
      </c>
      <c r="L588" s="96"/>
    </row>
    <row r="589" spans="1:12" x14ac:dyDescent="0.3">
      <c r="A589" s="7">
        <f t="shared" si="19"/>
        <v>585</v>
      </c>
      <c r="B589" s="3"/>
      <c r="C589" s="3"/>
      <c r="D589" s="3"/>
      <c r="E589" s="3"/>
      <c r="F589" s="3"/>
      <c r="G589" s="3"/>
      <c r="H589" s="3"/>
      <c r="I589" s="3"/>
      <c r="J589" s="3"/>
      <c r="K589" s="3" t="str">
        <f t="shared" si="18"/>
        <v/>
      </c>
      <c r="L589" s="96"/>
    </row>
    <row r="590" spans="1:12" x14ac:dyDescent="0.3">
      <c r="A590" s="7">
        <f t="shared" si="19"/>
        <v>586</v>
      </c>
      <c r="B590" s="3"/>
      <c r="C590" s="3"/>
      <c r="D590" s="3"/>
      <c r="E590" s="3"/>
      <c r="F590" s="3"/>
      <c r="G590" s="3"/>
      <c r="H590" s="3"/>
      <c r="I590" s="3"/>
      <c r="J590" s="3"/>
      <c r="K590" s="3" t="str">
        <f t="shared" si="18"/>
        <v/>
      </c>
      <c r="L590" s="96"/>
    </row>
    <row r="591" spans="1:12" x14ac:dyDescent="0.3">
      <c r="A591" s="7">
        <f t="shared" si="19"/>
        <v>587</v>
      </c>
      <c r="B591" s="3"/>
      <c r="C591" s="3"/>
      <c r="D591" s="3"/>
      <c r="E591" s="3"/>
      <c r="F591" s="3"/>
      <c r="G591" s="3"/>
      <c r="H591" s="3"/>
      <c r="I591" s="3"/>
      <c r="J591" s="3"/>
      <c r="K591" s="3" t="str">
        <f t="shared" si="18"/>
        <v/>
      </c>
      <c r="L591" s="96"/>
    </row>
    <row r="592" spans="1:12" x14ac:dyDescent="0.3">
      <c r="A592" s="7">
        <f t="shared" si="19"/>
        <v>588</v>
      </c>
      <c r="B592" s="3"/>
      <c r="C592" s="3"/>
      <c r="D592" s="3"/>
      <c r="E592" s="3"/>
      <c r="F592" s="3"/>
      <c r="G592" s="3"/>
      <c r="H592" s="3"/>
      <c r="I592" s="3"/>
      <c r="J592" s="3"/>
      <c r="K592" s="3" t="str">
        <f t="shared" si="18"/>
        <v/>
      </c>
      <c r="L592" s="96"/>
    </row>
    <row r="593" spans="1:12" x14ac:dyDescent="0.3">
      <c r="A593" s="7">
        <f t="shared" si="19"/>
        <v>589</v>
      </c>
      <c r="B593" s="3"/>
      <c r="C593" s="3"/>
      <c r="D593" s="3"/>
      <c r="E593" s="3"/>
      <c r="F593" s="3"/>
      <c r="G593" s="3"/>
      <c r="H593" s="3"/>
      <c r="I593" s="3"/>
      <c r="J593" s="3"/>
      <c r="K593" s="3" t="str">
        <f t="shared" si="18"/>
        <v/>
      </c>
      <c r="L593" s="96"/>
    </row>
    <row r="594" spans="1:12" x14ac:dyDescent="0.3">
      <c r="A594" s="7">
        <f t="shared" si="19"/>
        <v>590</v>
      </c>
      <c r="B594" s="3"/>
      <c r="C594" s="3"/>
      <c r="D594" s="3"/>
      <c r="E594" s="3"/>
      <c r="F594" s="3"/>
      <c r="G594" s="3"/>
      <c r="H594" s="3"/>
      <c r="I594" s="3"/>
      <c r="J594" s="3"/>
      <c r="K594" s="3" t="str">
        <f t="shared" si="18"/>
        <v/>
      </c>
      <c r="L594" s="96"/>
    </row>
    <row r="595" spans="1:12" x14ac:dyDescent="0.3">
      <c r="A595" s="7">
        <f t="shared" si="19"/>
        <v>591</v>
      </c>
      <c r="B595" s="3"/>
      <c r="C595" s="3"/>
      <c r="D595" s="3"/>
      <c r="E595" s="3"/>
      <c r="F595" s="3"/>
      <c r="G595" s="3"/>
      <c r="H595" s="3"/>
      <c r="I595" s="3"/>
      <c r="J595" s="3"/>
      <c r="K595" s="3" t="str">
        <f t="shared" si="18"/>
        <v/>
      </c>
      <c r="L595" s="96"/>
    </row>
    <row r="596" spans="1:12" x14ac:dyDescent="0.3">
      <c r="A596" s="7">
        <f t="shared" si="19"/>
        <v>592</v>
      </c>
      <c r="B596" s="3"/>
      <c r="C596" s="3"/>
      <c r="D596" s="3"/>
      <c r="E596" s="3"/>
      <c r="F596" s="3"/>
      <c r="G596" s="3"/>
      <c r="H596" s="3"/>
      <c r="I596" s="3"/>
      <c r="J596" s="3"/>
      <c r="K596" s="3" t="str">
        <f t="shared" si="18"/>
        <v/>
      </c>
      <c r="L596" s="96"/>
    </row>
    <row r="597" spans="1:12" x14ac:dyDescent="0.3">
      <c r="A597" s="7">
        <f t="shared" si="19"/>
        <v>593</v>
      </c>
      <c r="B597" s="3"/>
      <c r="C597" s="3"/>
      <c r="D597" s="3"/>
      <c r="E597" s="3"/>
      <c r="F597" s="3"/>
      <c r="G597" s="3"/>
      <c r="H597" s="3"/>
      <c r="I597" s="3"/>
      <c r="J597" s="3"/>
      <c r="K597" s="3" t="str">
        <f t="shared" si="18"/>
        <v/>
      </c>
      <c r="L597" s="96"/>
    </row>
    <row r="598" spans="1:12" x14ac:dyDescent="0.3">
      <c r="A598" s="7">
        <f t="shared" si="19"/>
        <v>594</v>
      </c>
      <c r="B598" s="3"/>
      <c r="C598" s="3"/>
      <c r="D598" s="3"/>
      <c r="E598" s="3"/>
      <c r="F598" s="3"/>
      <c r="G598" s="3"/>
      <c r="H598" s="3"/>
      <c r="I598" s="3"/>
      <c r="J598" s="3"/>
      <c r="K598" s="3" t="str">
        <f t="shared" si="18"/>
        <v/>
      </c>
      <c r="L598" s="96"/>
    </row>
    <row r="599" spans="1:12" x14ac:dyDescent="0.3">
      <c r="A599" s="7">
        <f t="shared" si="19"/>
        <v>595</v>
      </c>
      <c r="B599" s="3"/>
      <c r="C599" s="3"/>
      <c r="D599" s="3"/>
      <c r="E599" s="3"/>
      <c r="F599" s="3"/>
      <c r="G599" s="3"/>
      <c r="H599" s="3"/>
      <c r="I599" s="3"/>
      <c r="J599" s="3"/>
      <c r="K599" s="3" t="str">
        <f t="shared" si="18"/>
        <v/>
      </c>
      <c r="L599" s="96"/>
    </row>
    <row r="600" spans="1:12" x14ac:dyDescent="0.3">
      <c r="A600" s="7">
        <f t="shared" si="19"/>
        <v>596</v>
      </c>
      <c r="B600" s="3"/>
      <c r="C600" s="3"/>
      <c r="D600" s="3"/>
      <c r="E600" s="3"/>
      <c r="F600" s="3"/>
      <c r="G600" s="3"/>
      <c r="H600" s="3"/>
      <c r="I600" s="3"/>
      <c r="J600" s="3"/>
      <c r="K600" s="3" t="str">
        <f t="shared" si="18"/>
        <v/>
      </c>
      <c r="L600" s="96"/>
    </row>
    <row r="601" spans="1:12" x14ac:dyDescent="0.3">
      <c r="A601" s="7">
        <f t="shared" si="19"/>
        <v>597</v>
      </c>
      <c r="B601" s="3"/>
      <c r="C601" s="3"/>
      <c r="D601" s="3"/>
      <c r="E601" s="3"/>
      <c r="F601" s="3"/>
      <c r="G601" s="3"/>
      <c r="H601" s="3"/>
      <c r="I601" s="3"/>
      <c r="J601" s="3"/>
      <c r="K601" s="3" t="str">
        <f t="shared" si="18"/>
        <v/>
      </c>
      <c r="L601" s="96"/>
    </row>
    <row r="602" spans="1:12" x14ac:dyDescent="0.3">
      <c r="A602" s="7">
        <f t="shared" si="19"/>
        <v>598</v>
      </c>
      <c r="B602" s="3"/>
      <c r="C602" s="3"/>
      <c r="D602" s="3"/>
      <c r="E602" s="3"/>
      <c r="F602" s="3"/>
      <c r="G602" s="3"/>
      <c r="H602" s="3"/>
      <c r="I602" s="3"/>
      <c r="J602" s="3"/>
      <c r="K602" s="3" t="str">
        <f t="shared" si="18"/>
        <v/>
      </c>
      <c r="L602" s="96"/>
    </row>
    <row r="603" spans="1:12" x14ac:dyDescent="0.3">
      <c r="A603" s="7">
        <f t="shared" si="19"/>
        <v>599</v>
      </c>
      <c r="B603" s="3"/>
      <c r="C603" s="3"/>
      <c r="D603" s="3"/>
      <c r="E603" s="3"/>
      <c r="F603" s="3"/>
      <c r="G603" s="3"/>
      <c r="H603" s="3"/>
      <c r="I603" s="3"/>
      <c r="J603" s="3"/>
      <c r="K603" s="3" t="str">
        <f t="shared" si="18"/>
        <v/>
      </c>
      <c r="L603" s="96"/>
    </row>
    <row r="604" spans="1:12" x14ac:dyDescent="0.3">
      <c r="A604" s="7">
        <f t="shared" si="19"/>
        <v>600</v>
      </c>
      <c r="B604" s="3"/>
      <c r="C604" s="3"/>
      <c r="D604" s="3"/>
      <c r="E604" s="3"/>
      <c r="F604" s="3"/>
      <c r="G604" s="3"/>
      <c r="H604" s="3"/>
      <c r="I604" s="3"/>
      <c r="J604" s="3"/>
      <c r="K604" s="3" t="str">
        <f t="shared" si="18"/>
        <v/>
      </c>
      <c r="L604" s="96"/>
    </row>
    <row r="605" spans="1:12" x14ac:dyDescent="0.3">
      <c r="A605" s="7">
        <f t="shared" si="19"/>
        <v>601</v>
      </c>
      <c r="B605" s="3"/>
      <c r="C605" s="3"/>
      <c r="D605" s="3"/>
      <c r="E605" s="3"/>
      <c r="F605" s="3"/>
      <c r="G605" s="3"/>
      <c r="H605" s="3"/>
      <c r="I605" s="3"/>
      <c r="J605" s="3"/>
      <c r="K605" s="3" t="str">
        <f t="shared" si="18"/>
        <v/>
      </c>
      <c r="L605" s="96"/>
    </row>
    <row r="606" spans="1:12" x14ac:dyDescent="0.3">
      <c r="A606" s="7">
        <f t="shared" si="19"/>
        <v>602</v>
      </c>
      <c r="B606" s="3"/>
      <c r="C606" s="3"/>
      <c r="D606" s="3"/>
      <c r="E606" s="3"/>
      <c r="F606" s="3"/>
      <c r="G606" s="3"/>
      <c r="H606" s="3"/>
      <c r="I606" s="3"/>
      <c r="J606" s="3"/>
      <c r="K606" s="3" t="str">
        <f t="shared" si="18"/>
        <v/>
      </c>
      <c r="L606" s="96"/>
    </row>
    <row r="607" spans="1:12" x14ac:dyDescent="0.3">
      <c r="A607" s="7">
        <f t="shared" si="19"/>
        <v>603</v>
      </c>
      <c r="B607" s="3"/>
      <c r="C607" s="3"/>
      <c r="D607" s="3"/>
      <c r="E607" s="3"/>
      <c r="F607" s="3"/>
      <c r="G607" s="3"/>
      <c r="H607" s="3"/>
      <c r="I607" s="3"/>
      <c r="J607" s="3"/>
      <c r="K607" s="3" t="str">
        <f t="shared" si="18"/>
        <v/>
      </c>
      <c r="L607" s="96"/>
    </row>
    <row r="608" spans="1:12" x14ac:dyDescent="0.3">
      <c r="A608" s="7">
        <f t="shared" si="19"/>
        <v>604</v>
      </c>
      <c r="B608" s="3"/>
      <c r="C608" s="3"/>
      <c r="D608" s="3"/>
      <c r="E608" s="3"/>
      <c r="F608" s="3"/>
      <c r="G608" s="3"/>
      <c r="H608" s="3"/>
      <c r="I608" s="3"/>
      <c r="J608" s="3"/>
      <c r="K608" s="3" t="str">
        <f t="shared" si="18"/>
        <v/>
      </c>
      <c r="L608" s="96"/>
    </row>
    <row r="609" spans="1:12" x14ac:dyDescent="0.3">
      <c r="A609" s="7">
        <f t="shared" si="19"/>
        <v>605</v>
      </c>
      <c r="B609" s="3"/>
      <c r="C609" s="3"/>
      <c r="D609" s="3"/>
      <c r="E609" s="3"/>
      <c r="F609" s="3"/>
      <c r="G609" s="3"/>
      <c r="H609" s="3"/>
      <c r="I609" s="3"/>
      <c r="J609" s="3"/>
      <c r="K609" s="3" t="str">
        <f t="shared" si="18"/>
        <v/>
      </c>
      <c r="L609" s="96"/>
    </row>
    <row r="610" spans="1:12" x14ac:dyDescent="0.3">
      <c r="A610" s="7">
        <f t="shared" si="19"/>
        <v>606</v>
      </c>
      <c r="B610" s="3"/>
      <c r="C610" s="3"/>
      <c r="D610" s="3"/>
      <c r="E610" s="3"/>
      <c r="F610" s="3"/>
      <c r="G610" s="3"/>
      <c r="H610" s="3"/>
      <c r="I610" s="3"/>
      <c r="J610" s="3"/>
      <c r="K610" s="3" t="str">
        <f t="shared" si="18"/>
        <v/>
      </c>
      <c r="L610" s="96"/>
    </row>
    <row r="611" spans="1:12" x14ac:dyDescent="0.3">
      <c r="A611" s="7">
        <f t="shared" si="19"/>
        <v>607</v>
      </c>
      <c r="B611" s="3"/>
      <c r="C611" s="3"/>
      <c r="D611" s="3"/>
      <c r="E611" s="3"/>
      <c r="F611" s="3"/>
      <c r="G611" s="3"/>
      <c r="H611" s="3"/>
      <c r="I611" s="3"/>
      <c r="J611" s="3"/>
      <c r="K611" s="3" t="str">
        <f t="shared" si="18"/>
        <v/>
      </c>
      <c r="L611" s="96"/>
    </row>
    <row r="612" spans="1:12" x14ac:dyDescent="0.3">
      <c r="A612" s="7">
        <f t="shared" si="19"/>
        <v>608</v>
      </c>
      <c r="B612" s="3"/>
      <c r="C612" s="3"/>
      <c r="D612" s="3"/>
      <c r="E612" s="3"/>
      <c r="F612" s="3"/>
      <c r="G612" s="3"/>
      <c r="H612" s="3"/>
      <c r="I612" s="3"/>
      <c r="J612" s="3"/>
      <c r="K612" s="3" t="str">
        <f t="shared" si="18"/>
        <v/>
      </c>
      <c r="L612" s="96"/>
    </row>
    <row r="613" spans="1:12" x14ac:dyDescent="0.3">
      <c r="A613" s="7">
        <f t="shared" si="19"/>
        <v>609</v>
      </c>
      <c r="B613" s="3"/>
      <c r="C613" s="3"/>
      <c r="D613" s="3"/>
      <c r="E613" s="3"/>
      <c r="F613" s="3"/>
      <c r="G613" s="3"/>
      <c r="H613" s="3"/>
      <c r="I613" s="3"/>
      <c r="J613" s="3"/>
      <c r="K613" s="3" t="str">
        <f t="shared" si="18"/>
        <v/>
      </c>
      <c r="L613" s="96"/>
    </row>
    <row r="614" spans="1:12" x14ac:dyDescent="0.3">
      <c r="A614" s="7">
        <f t="shared" si="19"/>
        <v>610</v>
      </c>
      <c r="B614" s="3"/>
      <c r="C614" s="3"/>
      <c r="D614" s="3"/>
      <c r="E614" s="3"/>
      <c r="F614" s="3"/>
      <c r="G614" s="3"/>
      <c r="H614" s="3"/>
      <c r="I614" s="3"/>
      <c r="J614" s="3"/>
      <c r="K614" s="3" t="str">
        <f t="shared" si="18"/>
        <v/>
      </c>
      <c r="L614" s="96"/>
    </row>
    <row r="615" spans="1:12" x14ac:dyDescent="0.3">
      <c r="A615" s="7">
        <f t="shared" si="19"/>
        <v>611</v>
      </c>
      <c r="B615" s="3"/>
      <c r="C615" s="3"/>
      <c r="D615" s="3"/>
      <c r="E615" s="3"/>
      <c r="F615" s="3"/>
      <c r="G615" s="3"/>
      <c r="H615" s="3"/>
      <c r="I615" s="3"/>
      <c r="J615" s="3"/>
      <c r="K615" s="3" t="str">
        <f t="shared" si="18"/>
        <v/>
      </c>
      <c r="L615" s="96"/>
    </row>
    <row r="616" spans="1:12" x14ac:dyDescent="0.3">
      <c r="A616" s="7">
        <f t="shared" si="19"/>
        <v>612</v>
      </c>
      <c r="B616" s="3"/>
      <c r="C616" s="3"/>
      <c r="D616" s="3"/>
      <c r="E616" s="3"/>
      <c r="F616" s="3"/>
      <c r="G616" s="3"/>
      <c r="H616" s="3"/>
      <c r="I616" s="3"/>
      <c r="J616" s="3"/>
      <c r="K616" s="3" t="str">
        <f t="shared" si="18"/>
        <v/>
      </c>
      <c r="L616" s="96"/>
    </row>
    <row r="617" spans="1:12" x14ac:dyDescent="0.3">
      <c r="A617" s="7">
        <f t="shared" si="19"/>
        <v>613</v>
      </c>
      <c r="B617" s="3"/>
      <c r="C617" s="3"/>
      <c r="D617" s="3"/>
      <c r="E617" s="3"/>
      <c r="F617" s="3"/>
      <c r="G617" s="3"/>
      <c r="H617" s="3"/>
      <c r="I617" s="3"/>
      <c r="J617" s="3"/>
      <c r="K617" s="3" t="str">
        <f t="shared" si="18"/>
        <v/>
      </c>
      <c r="L617" s="96"/>
    </row>
    <row r="618" spans="1:12" x14ac:dyDescent="0.3">
      <c r="A618" s="7">
        <f t="shared" si="19"/>
        <v>614</v>
      </c>
      <c r="B618" s="3"/>
      <c r="C618" s="3"/>
      <c r="D618" s="3"/>
      <c r="E618" s="3"/>
      <c r="F618" s="3"/>
      <c r="G618" s="3"/>
      <c r="H618" s="3"/>
      <c r="I618" s="3"/>
      <c r="J618" s="3"/>
      <c r="K618" s="3" t="str">
        <f t="shared" si="18"/>
        <v/>
      </c>
      <c r="L618" s="96"/>
    </row>
    <row r="619" spans="1:12" x14ac:dyDescent="0.3">
      <c r="A619" s="7">
        <f t="shared" si="19"/>
        <v>615</v>
      </c>
      <c r="B619" s="3"/>
      <c r="C619" s="3"/>
      <c r="D619" s="3"/>
      <c r="E619" s="3"/>
      <c r="F619" s="3"/>
      <c r="G619" s="3"/>
      <c r="H619" s="3"/>
      <c r="I619" s="3"/>
      <c r="J619" s="3"/>
      <c r="K619" s="3" t="str">
        <f t="shared" si="18"/>
        <v/>
      </c>
      <c r="L619" s="96"/>
    </row>
    <row r="620" spans="1:12" x14ac:dyDescent="0.3">
      <c r="A620" s="7">
        <f t="shared" si="19"/>
        <v>616</v>
      </c>
      <c r="B620" s="3"/>
      <c r="C620" s="3"/>
      <c r="D620" s="3"/>
      <c r="E620" s="3"/>
      <c r="F620" s="3"/>
      <c r="G620" s="3"/>
      <c r="H620" s="3"/>
      <c r="I620" s="3"/>
      <c r="J620" s="3"/>
      <c r="K620" s="3" t="str">
        <f t="shared" si="18"/>
        <v/>
      </c>
      <c r="L620" s="96"/>
    </row>
    <row r="621" spans="1:12" x14ac:dyDescent="0.3">
      <c r="A621" s="7">
        <f t="shared" si="19"/>
        <v>617</v>
      </c>
      <c r="B621" s="3"/>
      <c r="C621" s="3"/>
      <c r="D621" s="3"/>
      <c r="E621" s="3"/>
      <c r="F621" s="3"/>
      <c r="G621" s="3"/>
      <c r="H621" s="3"/>
      <c r="I621" s="3"/>
      <c r="J621" s="3"/>
      <c r="K621" s="3" t="str">
        <f t="shared" si="18"/>
        <v/>
      </c>
      <c r="L621" s="96"/>
    </row>
    <row r="622" spans="1:12" x14ac:dyDescent="0.3">
      <c r="A622" s="7">
        <f t="shared" si="19"/>
        <v>618</v>
      </c>
      <c r="B622" s="3"/>
      <c r="C622" s="3"/>
      <c r="D622" s="3"/>
      <c r="E622" s="3"/>
      <c r="F622" s="3"/>
      <c r="G622" s="3"/>
      <c r="H622" s="3"/>
      <c r="I622" s="3"/>
      <c r="J622" s="3"/>
      <c r="K622" s="3" t="str">
        <f t="shared" si="18"/>
        <v/>
      </c>
      <c r="L622" s="96"/>
    </row>
    <row r="623" spans="1:12" x14ac:dyDescent="0.3">
      <c r="A623" s="7">
        <f t="shared" si="19"/>
        <v>619</v>
      </c>
      <c r="B623" s="3"/>
      <c r="C623" s="3"/>
      <c r="D623" s="3"/>
      <c r="E623" s="3"/>
      <c r="F623" s="3"/>
      <c r="G623" s="3"/>
      <c r="H623" s="3"/>
      <c r="I623" s="3"/>
      <c r="J623" s="3"/>
      <c r="K623" s="3" t="str">
        <f t="shared" si="18"/>
        <v/>
      </c>
      <c r="L623" s="96"/>
    </row>
    <row r="624" spans="1:12" x14ac:dyDescent="0.3">
      <c r="A624" s="7">
        <f t="shared" si="19"/>
        <v>620</v>
      </c>
      <c r="B624" s="3"/>
      <c r="C624" s="3"/>
      <c r="D624" s="3"/>
      <c r="E624" s="3"/>
      <c r="F624" s="3"/>
      <c r="G624" s="3"/>
      <c r="H624" s="3"/>
      <c r="I624" s="3"/>
      <c r="J624" s="3"/>
      <c r="K624" s="3" t="str">
        <f t="shared" si="18"/>
        <v/>
      </c>
      <c r="L624" s="96"/>
    </row>
    <row r="625" spans="1:12" x14ac:dyDescent="0.3">
      <c r="A625" s="7">
        <f t="shared" si="19"/>
        <v>621</v>
      </c>
      <c r="B625" s="3"/>
      <c r="C625" s="3"/>
      <c r="D625" s="3"/>
      <c r="E625" s="3"/>
      <c r="F625" s="3"/>
      <c r="G625" s="3"/>
      <c r="H625" s="3"/>
      <c r="I625" s="3"/>
      <c r="J625" s="3"/>
      <c r="K625" s="3" t="str">
        <f t="shared" si="18"/>
        <v/>
      </c>
      <c r="L625" s="96"/>
    </row>
    <row r="626" spans="1:12" x14ac:dyDescent="0.3">
      <c r="A626" s="7">
        <f t="shared" si="19"/>
        <v>622</v>
      </c>
      <c r="B626" s="3"/>
      <c r="C626" s="3"/>
      <c r="D626" s="3"/>
      <c r="E626" s="3"/>
      <c r="F626" s="3"/>
      <c r="G626" s="3"/>
      <c r="H626" s="3"/>
      <c r="I626" s="3"/>
      <c r="J626" s="3"/>
      <c r="K626" s="3" t="str">
        <f t="shared" si="18"/>
        <v/>
      </c>
      <c r="L626" s="96"/>
    </row>
    <row r="627" spans="1:12" x14ac:dyDescent="0.3">
      <c r="A627" s="7">
        <f t="shared" si="19"/>
        <v>623</v>
      </c>
      <c r="B627" s="3"/>
      <c r="C627" s="3"/>
      <c r="D627" s="3"/>
      <c r="E627" s="3"/>
      <c r="F627" s="3"/>
      <c r="G627" s="3"/>
      <c r="H627" s="3"/>
      <c r="I627" s="3"/>
      <c r="J627" s="3"/>
      <c r="K627" s="3" t="str">
        <f t="shared" si="18"/>
        <v/>
      </c>
      <c r="L627" s="96"/>
    </row>
    <row r="628" spans="1:12" x14ac:dyDescent="0.3">
      <c r="A628" s="7">
        <f t="shared" si="19"/>
        <v>624</v>
      </c>
      <c r="B628" s="3"/>
      <c r="C628" s="3"/>
      <c r="D628" s="3"/>
      <c r="E628" s="3"/>
      <c r="F628" s="3"/>
      <c r="G628" s="3"/>
      <c r="H628" s="3"/>
      <c r="I628" s="3"/>
      <c r="J628" s="3"/>
      <c r="K628" s="3" t="str">
        <f t="shared" si="18"/>
        <v/>
      </c>
      <c r="L628" s="96"/>
    </row>
    <row r="629" spans="1:12" x14ac:dyDescent="0.3">
      <c r="A629" s="7">
        <f t="shared" si="19"/>
        <v>625</v>
      </c>
      <c r="B629" s="3"/>
      <c r="C629" s="3"/>
      <c r="D629" s="3"/>
      <c r="E629" s="3"/>
      <c r="F629" s="3"/>
      <c r="G629" s="3"/>
      <c r="H629" s="3"/>
      <c r="I629" s="3"/>
      <c r="J629" s="3"/>
      <c r="K629" s="3" t="str">
        <f t="shared" si="18"/>
        <v/>
      </c>
      <c r="L629" s="96"/>
    </row>
    <row r="630" spans="1:12" x14ac:dyDescent="0.3">
      <c r="A630" s="7">
        <f t="shared" si="19"/>
        <v>626</v>
      </c>
      <c r="B630" s="3"/>
      <c r="C630" s="3"/>
      <c r="D630" s="3"/>
      <c r="E630" s="3"/>
      <c r="F630" s="3"/>
      <c r="G630" s="3"/>
      <c r="H630" s="3"/>
      <c r="I630" s="3"/>
      <c r="J630" s="3"/>
      <c r="K630" s="3" t="str">
        <f t="shared" si="18"/>
        <v/>
      </c>
      <c r="L630" s="96"/>
    </row>
    <row r="631" spans="1:12" x14ac:dyDescent="0.3">
      <c r="A631" s="7">
        <f t="shared" si="19"/>
        <v>627</v>
      </c>
      <c r="B631" s="3"/>
      <c r="C631" s="3"/>
      <c r="D631" s="3"/>
      <c r="E631" s="3"/>
      <c r="F631" s="3"/>
      <c r="G631" s="3"/>
      <c r="H631" s="3"/>
      <c r="I631" s="3"/>
      <c r="J631" s="3"/>
      <c r="K631" s="3" t="str">
        <f t="shared" si="18"/>
        <v/>
      </c>
      <c r="L631" s="96"/>
    </row>
    <row r="632" spans="1:12" x14ac:dyDescent="0.3">
      <c r="A632" s="7">
        <f t="shared" si="19"/>
        <v>628</v>
      </c>
      <c r="B632" s="3"/>
      <c r="C632" s="3"/>
      <c r="D632" s="3"/>
      <c r="E632" s="3"/>
      <c r="F632" s="3"/>
      <c r="G632" s="3"/>
      <c r="H632" s="3"/>
      <c r="I632" s="3"/>
      <c r="J632" s="3"/>
      <c r="K632" s="3" t="str">
        <f t="shared" si="18"/>
        <v/>
      </c>
      <c r="L632" s="96"/>
    </row>
    <row r="633" spans="1:12" x14ac:dyDescent="0.3">
      <c r="A633" s="7">
        <f t="shared" si="19"/>
        <v>629</v>
      </c>
      <c r="B633" s="3"/>
      <c r="C633" s="3"/>
      <c r="D633" s="3"/>
      <c r="E633" s="3"/>
      <c r="F633" s="3"/>
      <c r="G633" s="3"/>
      <c r="H633" s="3"/>
      <c r="I633" s="3"/>
      <c r="J633" s="3"/>
      <c r="K633" s="3" t="str">
        <f t="shared" si="18"/>
        <v/>
      </c>
      <c r="L633" s="96"/>
    </row>
    <row r="634" spans="1:12" x14ac:dyDescent="0.3">
      <c r="A634" s="7">
        <f t="shared" si="19"/>
        <v>630</v>
      </c>
      <c r="B634" s="3"/>
      <c r="C634" s="3"/>
      <c r="D634" s="3"/>
      <c r="E634" s="3"/>
      <c r="F634" s="3"/>
      <c r="G634" s="3"/>
      <c r="H634" s="3"/>
      <c r="I634" s="3"/>
      <c r="J634" s="3"/>
      <c r="K634" s="3" t="str">
        <f t="shared" si="18"/>
        <v/>
      </c>
      <c r="L634" s="96"/>
    </row>
    <row r="635" spans="1:12" x14ac:dyDescent="0.3">
      <c r="A635" s="7">
        <f t="shared" si="19"/>
        <v>631</v>
      </c>
      <c r="B635" s="3"/>
      <c r="C635" s="3"/>
      <c r="D635" s="3"/>
      <c r="E635" s="3"/>
      <c r="F635" s="3"/>
      <c r="G635" s="3"/>
      <c r="H635" s="3"/>
      <c r="I635" s="3"/>
      <c r="J635" s="3"/>
      <c r="K635" s="3" t="str">
        <f t="shared" si="18"/>
        <v/>
      </c>
      <c r="L635" s="96"/>
    </row>
    <row r="636" spans="1:12" x14ac:dyDescent="0.3">
      <c r="A636" s="7">
        <f t="shared" si="19"/>
        <v>632</v>
      </c>
      <c r="B636" s="3"/>
      <c r="C636" s="3"/>
      <c r="D636" s="3"/>
      <c r="E636" s="3"/>
      <c r="F636" s="3"/>
      <c r="G636" s="3"/>
      <c r="H636" s="3"/>
      <c r="I636" s="3"/>
      <c r="J636" s="3"/>
      <c r="K636" s="3" t="str">
        <f t="shared" si="18"/>
        <v/>
      </c>
      <c r="L636" s="96"/>
    </row>
    <row r="637" spans="1:12" x14ac:dyDescent="0.3">
      <c r="A637" s="7">
        <f t="shared" si="19"/>
        <v>633</v>
      </c>
      <c r="B637" s="3"/>
      <c r="C637" s="3"/>
      <c r="D637" s="3"/>
      <c r="E637" s="3"/>
      <c r="F637" s="3"/>
      <c r="G637" s="3"/>
      <c r="H637" s="3"/>
      <c r="I637" s="3"/>
      <c r="J637" s="3"/>
      <c r="K637" s="3" t="str">
        <f t="shared" si="18"/>
        <v/>
      </c>
      <c r="L637" s="96"/>
    </row>
    <row r="638" spans="1:12" x14ac:dyDescent="0.3">
      <c r="A638" s="7">
        <f t="shared" si="19"/>
        <v>634</v>
      </c>
      <c r="B638" s="3"/>
      <c r="C638" s="3"/>
      <c r="D638" s="3"/>
      <c r="E638" s="3"/>
      <c r="F638" s="3"/>
      <c r="G638" s="3"/>
      <c r="H638" s="3"/>
      <c r="I638" s="3"/>
      <c r="J638" s="3"/>
      <c r="K638" s="3" t="str">
        <f t="shared" si="18"/>
        <v/>
      </c>
      <c r="L638" s="96"/>
    </row>
    <row r="639" spans="1:12" x14ac:dyDescent="0.3">
      <c r="A639" s="7">
        <f t="shared" si="19"/>
        <v>635</v>
      </c>
      <c r="B639" s="3"/>
      <c r="C639" s="3"/>
      <c r="D639" s="3"/>
      <c r="E639" s="3"/>
      <c r="F639" s="3"/>
      <c r="G639" s="3"/>
      <c r="H639" s="3"/>
      <c r="I639" s="3"/>
      <c r="J639" s="3"/>
      <c r="K639" s="3" t="str">
        <f t="shared" si="18"/>
        <v/>
      </c>
      <c r="L639" s="96"/>
    </row>
    <row r="640" spans="1:12" x14ac:dyDescent="0.3">
      <c r="A640" s="7">
        <f t="shared" si="19"/>
        <v>636</v>
      </c>
      <c r="B640" s="3"/>
      <c r="C640" s="3"/>
      <c r="D640" s="3"/>
      <c r="E640" s="3"/>
      <c r="F640" s="3"/>
      <c r="G640" s="3"/>
      <c r="H640" s="3"/>
      <c r="I640" s="3"/>
      <c r="J640" s="3"/>
      <c r="K640" s="3" t="str">
        <f t="shared" si="18"/>
        <v/>
      </c>
      <c r="L640" s="96"/>
    </row>
    <row r="641" spans="1:12" x14ac:dyDescent="0.3">
      <c r="A641" s="7">
        <f t="shared" si="19"/>
        <v>637</v>
      </c>
      <c r="B641" s="3"/>
      <c r="C641" s="3"/>
      <c r="D641" s="3"/>
      <c r="E641" s="3"/>
      <c r="F641" s="3"/>
      <c r="G641" s="3"/>
      <c r="H641" s="3"/>
      <c r="I641" s="3"/>
      <c r="J641" s="3"/>
      <c r="K641" s="3" t="str">
        <f t="shared" si="18"/>
        <v/>
      </c>
      <c r="L641" s="96"/>
    </row>
    <row r="642" spans="1:12" x14ac:dyDescent="0.3">
      <c r="A642" s="7">
        <f t="shared" si="19"/>
        <v>638</v>
      </c>
      <c r="B642" s="3"/>
      <c r="C642" s="3"/>
      <c r="D642" s="3"/>
      <c r="E642" s="3"/>
      <c r="F642" s="3"/>
      <c r="G642" s="3"/>
      <c r="H642" s="3"/>
      <c r="I642" s="3"/>
      <c r="J642" s="3"/>
      <c r="K642" s="3" t="str">
        <f t="shared" si="18"/>
        <v/>
      </c>
      <c r="L642" s="96"/>
    </row>
    <row r="643" spans="1:12" x14ac:dyDescent="0.3">
      <c r="A643" s="7">
        <f t="shared" si="19"/>
        <v>639</v>
      </c>
      <c r="B643" s="3"/>
      <c r="C643" s="3"/>
      <c r="D643" s="3"/>
      <c r="E643" s="3"/>
      <c r="F643" s="3"/>
      <c r="G643" s="3"/>
      <c r="H643" s="3"/>
      <c r="I643" s="3"/>
      <c r="J643" s="3"/>
      <c r="K643" s="3" t="str">
        <f t="shared" si="18"/>
        <v/>
      </c>
      <c r="L643" s="96"/>
    </row>
    <row r="644" spans="1:12" x14ac:dyDescent="0.3">
      <c r="A644" s="7">
        <f t="shared" si="19"/>
        <v>640</v>
      </c>
      <c r="B644" s="3"/>
      <c r="C644" s="3"/>
      <c r="D644" s="3"/>
      <c r="E644" s="3"/>
      <c r="F644" s="3"/>
      <c r="G644" s="3"/>
      <c r="H644" s="3"/>
      <c r="I644" s="3"/>
      <c r="J644" s="3"/>
      <c r="K644" s="3" t="str">
        <f t="shared" si="18"/>
        <v/>
      </c>
      <c r="L644" s="96"/>
    </row>
    <row r="645" spans="1:12" x14ac:dyDescent="0.3">
      <c r="A645" s="7">
        <f t="shared" si="19"/>
        <v>641</v>
      </c>
      <c r="B645" s="3"/>
      <c r="C645" s="3"/>
      <c r="D645" s="3"/>
      <c r="E645" s="3"/>
      <c r="F645" s="3"/>
      <c r="G645" s="3"/>
      <c r="H645" s="3"/>
      <c r="I645" s="3"/>
      <c r="J645" s="3"/>
      <c r="K645" s="3" t="str">
        <f t="shared" ref="K645:K708" si="20">IF(ISBLANK(E645),"",IF(E645=J645,1,0))</f>
        <v/>
      </c>
      <c r="L645" s="96"/>
    </row>
    <row r="646" spans="1:12" x14ac:dyDescent="0.3">
      <c r="A646" s="7">
        <f t="shared" si="19"/>
        <v>642</v>
      </c>
      <c r="B646" s="3"/>
      <c r="C646" s="3"/>
      <c r="D646" s="3"/>
      <c r="E646" s="3"/>
      <c r="F646" s="3"/>
      <c r="G646" s="3"/>
      <c r="H646" s="3"/>
      <c r="I646" s="3"/>
      <c r="J646" s="3"/>
      <c r="K646" s="3" t="str">
        <f t="shared" si="20"/>
        <v/>
      </c>
      <c r="L646" s="96"/>
    </row>
    <row r="647" spans="1:12" x14ac:dyDescent="0.3">
      <c r="A647" s="7">
        <f t="shared" ref="A647:A710" si="21">A646+1</f>
        <v>643</v>
      </c>
      <c r="B647" s="3"/>
      <c r="C647" s="3"/>
      <c r="D647" s="3"/>
      <c r="E647" s="3"/>
      <c r="F647" s="3"/>
      <c r="G647" s="3"/>
      <c r="H647" s="3"/>
      <c r="I647" s="3"/>
      <c r="J647" s="3"/>
      <c r="K647" s="3" t="str">
        <f t="shared" si="20"/>
        <v/>
      </c>
      <c r="L647" s="96"/>
    </row>
    <row r="648" spans="1:12" x14ac:dyDescent="0.3">
      <c r="A648" s="7">
        <f t="shared" si="21"/>
        <v>644</v>
      </c>
      <c r="B648" s="3"/>
      <c r="C648" s="3"/>
      <c r="D648" s="3"/>
      <c r="E648" s="3"/>
      <c r="F648" s="3"/>
      <c r="G648" s="3"/>
      <c r="H648" s="3"/>
      <c r="I648" s="3"/>
      <c r="J648" s="3"/>
      <c r="K648" s="3" t="str">
        <f t="shared" si="20"/>
        <v/>
      </c>
      <c r="L648" s="96"/>
    </row>
    <row r="649" spans="1:12" x14ac:dyDescent="0.3">
      <c r="A649" s="7">
        <f t="shared" si="21"/>
        <v>645</v>
      </c>
      <c r="B649" s="3"/>
      <c r="C649" s="3"/>
      <c r="D649" s="3"/>
      <c r="E649" s="3"/>
      <c r="F649" s="3"/>
      <c r="G649" s="3"/>
      <c r="H649" s="3"/>
      <c r="I649" s="3"/>
      <c r="J649" s="3"/>
      <c r="K649" s="3" t="str">
        <f t="shared" si="20"/>
        <v/>
      </c>
      <c r="L649" s="96"/>
    </row>
    <row r="650" spans="1:12" x14ac:dyDescent="0.3">
      <c r="A650" s="7">
        <f t="shared" si="21"/>
        <v>646</v>
      </c>
      <c r="B650" s="3"/>
      <c r="C650" s="3"/>
      <c r="D650" s="3"/>
      <c r="E650" s="3"/>
      <c r="F650" s="3"/>
      <c r="G650" s="3"/>
      <c r="H650" s="3"/>
      <c r="I650" s="3"/>
      <c r="J650" s="3"/>
      <c r="K650" s="3" t="str">
        <f t="shared" si="20"/>
        <v/>
      </c>
      <c r="L650" s="96"/>
    </row>
    <row r="651" spans="1:12" x14ac:dyDescent="0.3">
      <c r="A651" s="7">
        <f t="shared" si="21"/>
        <v>647</v>
      </c>
      <c r="B651" s="3"/>
      <c r="C651" s="3"/>
      <c r="D651" s="3"/>
      <c r="E651" s="3"/>
      <c r="F651" s="3"/>
      <c r="G651" s="3"/>
      <c r="H651" s="3"/>
      <c r="I651" s="3"/>
      <c r="J651" s="3"/>
      <c r="K651" s="3" t="str">
        <f t="shared" si="20"/>
        <v/>
      </c>
      <c r="L651" s="96"/>
    </row>
    <row r="652" spans="1:12" x14ac:dyDescent="0.3">
      <c r="A652" s="7">
        <f t="shared" si="21"/>
        <v>648</v>
      </c>
      <c r="B652" s="3"/>
      <c r="C652" s="3"/>
      <c r="D652" s="3"/>
      <c r="E652" s="3"/>
      <c r="F652" s="3"/>
      <c r="G652" s="3"/>
      <c r="H652" s="3"/>
      <c r="I652" s="3"/>
      <c r="J652" s="3"/>
      <c r="K652" s="3" t="str">
        <f t="shared" si="20"/>
        <v/>
      </c>
      <c r="L652" s="96"/>
    </row>
    <row r="653" spans="1:12" x14ac:dyDescent="0.3">
      <c r="A653" s="7">
        <f t="shared" si="21"/>
        <v>649</v>
      </c>
      <c r="B653" s="3"/>
      <c r="C653" s="3"/>
      <c r="D653" s="3"/>
      <c r="E653" s="3"/>
      <c r="F653" s="3"/>
      <c r="G653" s="3"/>
      <c r="H653" s="3"/>
      <c r="I653" s="3"/>
      <c r="J653" s="3"/>
      <c r="K653" s="3" t="str">
        <f t="shared" si="20"/>
        <v/>
      </c>
      <c r="L653" s="96"/>
    </row>
    <row r="654" spans="1:12" x14ac:dyDescent="0.3">
      <c r="A654" s="7">
        <f t="shared" si="21"/>
        <v>650</v>
      </c>
      <c r="B654" s="3"/>
      <c r="C654" s="3"/>
      <c r="D654" s="3"/>
      <c r="E654" s="3"/>
      <c r="F654" s="3"/>
      <c r="G654" s="3"/>
      <c r="H654" s="3"/>
      <c r="I654" s="3"/>
      <c r="J654" s="3"/>
      <c r="K654" s="3" t="str">
        <f t="shared" si="20"/>
        <v/>
      </c>
      <c r="L654" s="96"/>
    </row>
    <row r="655" spans="1:12" x14ac:dyDescent="0.3">
      <c r="A655" s="7">
        <f t="shared" si="21"/>
        <v>651</v>
      </c>
      <c r="B655" s="3"/>
      <c r="C655" s="3"/>
      <c r="D655" s="3"/>
      <c r="E655" s="3"/>
      <c r="F655" s="3"/>
      <c r="G655" s="3"/>
      <c r="H655" s="3"/>
      <c r="I655" s="3"/>
      <c r="J655" s="3"/>
      <c r="K655" s="3" t="str">
        <f t="shared" si="20"/>
        <v/>
      </c>
      <c r="L655" s="96"/>
    </row>
    <row r="656" spans="1:12" x14ac:dyDescent="0.3">
      <c r="A656" s="7">
        <f t="shared" si="21"/>
        <v>652</v>
      </c>
      <c r="B656" s="3"/>
      <c r="C656" s="3"/>
      <c r="D656" s="3"/>
      <c r="E656" s="3"/>
      <c r="F656" s="3"/>
      <c r="G656" s="3"/>
      <c r="H656" s="3"/>
      <c r="I656" s="3"/>
      <c r="J656" s="3"/>
      <c r="K656" s="3" t="str">
        <f t="shared" si="20"/>
        <v/>
      </c>
      <c r="L656" s="96"/>
    </row>
    <row r="657" spans="1:12" x14ac:dyDescent="0.3">
      <c r="A657" s="7">
        <f t="shared" si="21"/>
        <v>653</v>
      </c>
      <c r="B657" s="3"/>
      <c r="C657" s="3"/>
      <c r="D657" s="3"/>
      <c r="E657" s="3"/>
      <c r="F657" s="3"/>
      <c r="G657" s="3"/>
      <c r="H657" s="3"/>
      <c r="I657" s="3"/>
      <c r="J657" s="3"/>
      <c r="K657" s="3" t="str">
        <f t="shared" si="20"/>
        <v/>
      </c>
      <c r="L657" s="96"/>
    </row>
    <row r="658" spans="1:12" x14ac:dyDescent="0.3">
      <c r="A658" s="7">
        <f t="shared" si="21"/>
        <v>654</v>
      </c>
      <c r="B658" s="3"/>
      <c r="C658" s="3"/>
      <c r="D658" s="3"/>
      <c r="E658" s="3"/>
      <c r="F658" s="3"/>
      <c r="G658" s="3"/>
      <c r="H658" s="3"/>
      <c r="I658" s="3"/>
      <c r="J658" s="3"/>
      <c r="K658" s="3" t="str">
        <f t="shared" si="20"/>
        <v/>
      </c>
      <c r="L658" s="96"/>
    </row>
    <row r="659" spans="1:12" x14ac:dyDescent="0.3">
      <c r="A659" s="7">
        <f t="shared" si="21"/>
        <v>655</v>
      </c>
      <c r="B659" s="3"/>
      <c r="C659" s="3"/>
      <c r="D659" s="3"/>
      <c r="E659" s="3"/>
      <c r="F659" s="3"/>
      <c r="G659" s="3"/>
      <c r="H659" s="3"/>
      <c r="I659" s="3"/>
      <c r="J659" s="3"/>
      <c r="K659" s="3" t="str">
        <f t="shared" si="20"/>
        <v/>
      </c>
      <c r="L659" s="96"/>
    </row>
    <row r="660" spans="1:12" x14ac:dyDescent="0.3">
      <c r="A660" s="7">
        <f t="shared" si="21"/>
        <v>656</v>
      </c>
      <c r="B660" s="3"/>
      <c r="C660" s="3"/>
      <c r="D660" s="3"/>
      <c r="E660" s="3"/>
      <c r="F660" s="3"/>
      <c r="G660" s="3"/>
      <c r="H660" s="3"/>
      <c r="I660" s="3"/>
      <c r="J660" s="3"/>
      <c r="K660" s="3" t="str">
        <f t="shared" si="20"/>
        <v/>
      </c>
      <c r="L660" s="96"/>
    </row>
    <row r="661" spans="1:12" x14ac:dyDescent="0.3">
      <c r="A661" s="7">
        <f t="shared" si="21"/>
        <v>657</v>
      </c>
      <c r="B661" s="3"/>
      <c r="C661" s="3"/>
      <c r="D661" s="3"/>
      <c r="E661" s="3"/>
      <c r="F661" s="3"/>
      <c r="G661" s="3"/>
      <c r="H661" s="3"/>
      <c r="I661" s="3"/>
      <c r="J661" s="3"/>
      <c r="K661" s="3" t="str">
        <f t="shared" si="20"/>
        <v/>
      </c>
      <c r="L661" s="96"/>
    </row>
    <row r="662" spans="1:12" x14ac:dyDescent="0.3">
      <c r="A662" s="7">
        <f t="shared" si="21"/>
        <v>658</v>
      </c>
      <c r="B662" s="3"/>
      <c r="C662" s="3"/>
      <c r="D662" s="3"/>
      <c r="E662" s="3"/>
      <c r="F662" s="3"/>
      <c r="G662" s="3"/>
      <c r="H662" s="3"/>
      <c r="I662" s="3"/>
      <c r="J662" s="3"/>
      <c r="K662" s="3" t="str">
        <f t="shared" si="20"/>
        <v/>
      </c>
      <c r="L662" s="96"/>
    </row>
    <row r="663" spans="1:12" x14ac:dyDescent="0.3">
      <c r="A663" s="7">
        <f t="shared" si="21"/>
        <v>659</v>
      </c>
      <c r="B663" s="3"/>
      <c r="C663" s="3"/>
      <c r="D663" s="3"/>
      <c r="E663" s="3"/>
      <c r="F663" s="3"/>
      <c r="G663" s="3"/>
      <c r="H663" s="3"/>
      <c r="I663" s="3"/>
      <c r="J663" s="3"/>
      <c r="K663" s="3" t="str">
        <f t="shared" si="20"/>
        <v/>
      </c>
      <c r="L663" s="96"/>
    </row>
    <row r="664" spans="1:12" x14ac:dyDescent="0.3">
      <c r="A664" s="7">
        <f t="shared" si="21"/>
        <v>660</v>
      </c>
      <c r="B664" s="3"/>
      <c r="C664" s="3"/>
      <c r="D664" s="3"/>
      <c r="E664" s="3"/>
      <c r="F664" s="3"/>
      <c r="G664" s="3"/>
      <c r="H664" s="3"/>
      <c r="I664" s="3"/>
      <c r="J664" s="3"/>
      <c r="K664" s="3" t="str">
        <f t="shared" si="20"/>
        <v/>
      </c>
      <c r="L664" s="96"/>
    </row>
    <row r="665" spans="1:12" x14ac:dyDescent="0.3">
      <c r="A665" s="7">
        <f t="shared" si="21"/>
        <v>661</v>
      </c>
      <c r="B665" s="3"/>
      <c r="C665" s="3"/>
      <c r="D665" s="3"/>
      <c r="E665" s="3"/>
      <c r="F665" s="3"/>
      <c r="G665" s="3"/>
      <c r="H665" s="3"/>
      <c r="I665" s="3"/>
      <c r="J665" s="3"/>
      <c r="K665" s="3" t="str">
        <f t="shared" si="20"/>
        <v/>
      </c>
      <c r="L665" s="96"/>
    </row>
    <row r="666" spans="1:12" x14ac:dyDescent="0.3">
      <c r="A666" s="7">
        <f t="shared" si="21"/>
        <v>662</v>
      </c>
      <c r="B666" s="3"/>
      <c r="C666" s="3"/>
      <c r="D666" s="3"/>
      <c r="E666" s="3"/>
      <c r="F666" s="3"/>
      <c r="G666" s="3"/>
      <c r="H666" s="3"/>
      <c r="I666" s="3"/>
      <c r="J666" s="3"/>
      <c r="K666" s="3" t="str">
        <f t="shared" si="20"/>
        <v/>
      </c>
      <c r="L666" s="96"/>
    </row>
    <row r="667" spans="1:12" x14ac:dyDescent="0.3">
      <c r="A667" s="7">
        <f t="shared" si="21"/>
        <v>663</v>
      </c>
      <c r="B667" s="3"/>
      <c r="C667" s="3"/>
      <c r="D667" s="3"/>
      <c r="E667" s="3"/>
      <c r="F667" s="3"/>
      <c r="G667" s="3"/>
      <c r="H667" s="3"/>
      <c r="I667" s="3"/>
      <c r="J667" s="3"/>
      <c r="K667" s="3" t="str">
        <f t="shared" si="20"/>
        <v/>
      </c>
      <c r="L667" s="96"/>
    </row>
    <row r="668" spans="1:12" x14ac:dyDescent="0.3">
      <c r="A668" s="7">
        <f t="shared" si="21"/>
        <v>664</v>
      </c>
      <c r="B668" s="3"/>
      <c r="C668" s="3"/>
      <c r="D668" s="3"/>
      <c r="E668" s="3"/>
      <c r="F668" s="3"/>
      <c r="G668" s="3"/>
      <c r="H668" s="3"/>
      <c r="I668" s="3"/>
      <c r="J668" s="3"/>
      <c r="K668" s="3" t="str">
        <f t="shared" si="20"/>
        <v/>
      </c>
      <c r="L668" s="96"/>
    </row>
    <row r="669" spans="1:12" x14ac:dyDescent="0.3">
      <c r="A669" s="7">
        <f t="shared" si="21"/>
        <v>665</v>
      </c>
      <c r="B669" s="3"/>
      <c r="C669" s="3"/>
      <c r="D669" s="3"/>
      <c r="E669" s="3"/>
      <c r="F669" s="3"/>
      <c r="G669" s="3"/>
      <c r="H669" s="3"/>
      <c r="I669" s="3"/>
      <c r="J669" s="3"/>
      <c r="K669" s="3" t="str">
        <f t="shared" si="20"/>
        <v/>
      </c>
      <c r="L669" s="96"/>
    </row>
    <row r="670" spans="1:12" x14ac:dyDescent="0.3">
      <c r="A670" s="7">
        <f t="shared" si="21"/>
        <v>666</v>
      </c>
      <c r="B670" s="3"/>
      <c r="C670" s="3"/>
      <c r="D670" s="3"/>
      <c r="E670" s="3"/>
      <c r="F670" s="3"/>
      <c r="G670" s="3"/>
      <c r="H670" s="3"/>
      <c r="I670" s="3"/>
      <c r="J670" s="3"/>
      <c r="K670" s="3" t="str">
        <f t="shared" si="20"/>
        <v/>
      </c>
      <c r="L670" s="96"/>
    </row>
    <row r="671" spans="1:12" x14ac:dyDescent="0.3">
      <c r="A671" s="7">
        <f t="shared" si="21"/>
        <v>667</v>
      </c>
      <c r="B671" s="3"/>
      <c r="C671" s="3"/>
      <c r="D671" s="3"/>
      <c r="E671" s="3"/>
      <c r="F671" s="3"/>
      <c r="G671" s="3"/>
      <c r="H671" s="3"/>
      <c r="I671" s="3"/>
      <c r="J671" s="3"/>
      <c r="K671" s="3" t="str">
        <f t="shared" si="20"/>
        <v/>
      </c>
      <c r="L671" s="96"/>
    </row>
    <row r="672" spans="1:12" x14ac:dyDescent="0.3">
      <c r="A672" s="7">
        <f t="shared" si="21"/>
        <v>668</v>
      </c>
      <c r="B672" s="3"/>
      <c r="C672" s="3"/>
      <c r="D672" s="3"/>
      <c r="E672" s="3"/>
      <c r="F672" s="3"/>
      <c r="G672" s="3"/>
      <c r="H672" s="3"/>
      <c r="I672" s="3"/>
      <c r="J672" s="3"/>
      <c r="K672" s="3" t="str">
        <f t="shared" si="20"/>
        <v/>
      </c>
      <c r="L672" s="96"/>
    </row>
    <row r="673" spans="1:12" x14ac:dyDescent="0.3">
      <c r="A673" s="7">
        <f t="shared" si="21"/>
        <v>669</v>
      </c>
      <c r="B673" s="3"/>
      <c r="C673" s="3"/>
      <c r="D673" s="3"/>
      <c r="E673" s="3"/>
      <c r="F673" s="3"/>
      <c r="G673" s="3"/>
      <c r="H673" s="3"/>
      <c r="I673" s="3"/>
      <c r="J673" s="3"/>
      <c r="K673" s="3" t="str">
        <f t="shared" si="20"/>
        <v/>
      </c>
      <c r="L673" s="96"/>
    </row>
    <row r="674" spans="1:12" x14ac:dyDescent="0.3">
      <c r="A674" s="7">
        <f t="shared" si="21"/>
        <v>670</v>
      </c>
      <c r="B674" s="3"/>
      <c r="C674" s="3"/>
      <c r="D674" s="3"/>
      <c r="E674" s="3"/>
      <c r="F674" s="3"/>
      <c r="G674" s="3"/>
      <c r="H674" s="3"/>
      <c r="I674" s="3"/>
      <c r="J674" s="3"/>
      <c r="K674" s="3" t="str">
        <f t="shared" si="20"/>
        <v/>
      </c>
      <c r="L674" s="96"/>
    </row>
    <row r="675" spans="1:12" x14ac:dyDescent="0.3">
      <c r="A675" s="7">
        <f t="shared" si="21"/>
        <v>671</v>
      </c>
      <c r="B675" s="3"/>
      <c r="C675" s="3"/>
      <c r="D675" s="3"/>
      <c r="E675" s="3"/>
      <c r="F675" s="3"/>
      <c r="G675" s="3"/>
      <c r="H675" s="3"/>
      <c r="I675" s="3"/>
      <c r="J675" s="3"/>
      <c r="K675" s="3" t="str">
        <f t="shared" si="20"/>
        <v/>
      </c>
      <c r="L675" s="96"/>
    </row>
    <row r="676" spans="1:12" x14ac:dyDescent="0.3">
      <c r="A676" s="7">
        <f t="shared" si="21"/>
        <v>672</v>
      </c>
      <c r="B676" s="3"/>
      <c r="C676" s="3"/>
      <c r="D676" s="3"/>
      <c r="E676" s="3"/>
      <c r="F676" s="3"/>
      <c r="G676" s="3"/>
      <c r="H676" s="3"/>
      <c r="I676" s="3"/>
      <c r="J676" s="3"/>
      <c r="K676" s="3" t="str">
        <f t="shared" si="20"/>
        <v/>
      </c>
      <c r="L676" s="96"/>
    </row>
    <row r="677" spans="1:12" x14ac:dyDescent="0.3">
      <c r="A677" s="7">
        <f t="shared" si="21"/>
        <v>673</v>
      </c>
      <c r="B677" s="3"/>
      <c r="C677" s="3"/>
      <c r="D677" s="3"/>
      <c r="E677" s="3"/>
      <c r="F677" s="3"/>
      <c r="G677" s="3"/>
      <c r="H677" s="3"/>
      <c r="I677" s="3"/>
      <c r="J677" s="3"/>
      <c r="K677" s="3" t="str">
        <f t="shared" si="20"/>
        <v/>
      </c>
      <c r="L677" s="96"/>
    </row>
    <row r="678" spans="1:12" x14ac:dyDescent="0.3">
      <c r="A678" s="7">
        <f t="shared" si="21"/>
        <v>674</v>
      </c>
      <c r="B678" s="3"/>
      <c r="C678" s="3"/>
      <c r="D678" s="3"/>
      <c r="E678" s="3"/>
      <c r="F678" s="3"/>
      <c r="G678" s="3"/>
      <c r="H678" s="3"/>
      <c r="I678" s="3"/>
      <c r="J678" s="3"/>
      <c r="K678" s="3" t="str">
        <f t="shared" si="20"/>
        <v/>
      </c>
      <c r="L678" s="96"/>
    </row>
    <row r="679" spans="1:12" x14ac:dyDescent="0.3">
      <c r="A679" s="7">
        <f t="shared" si="21"/>
        <v>675</v>
      </c>
      <c r="B679" s="3"/>
      <c r="C679" s="3"/>
      <c r="D679" s="3"/>
      <c r="E679" s="3"/>
      <c r="F679" s="3"/>
      <c r="G679" s="3"/>
      <c r="H679" s="3"/>
      <c r="I679" s="3"/>
      <c r="J679" s="3"/>
      <c r="K679" s="3" t="str">
        <f t="shared" si="20"/>
        <v/>
      </c>
      <c r="L679" s="96"/>
    </row>
    <row r="680" spans="1:12" x14ac:dyDescent="0.3">
      <c r="A680" s="7">
        <f t="shared" si="21"/>
        <v>676</v>
      </c>
      <c r="B680" s="3"/>
      <c r="C680" s="3"/>
      <c r="D680" s="3"/>
      <c r="E680" s="3"/>
      <c r="F680" s="3"/>
      <c r="G680" s="3"/>
      <c r="H680" s="3"/>
      <c r="I680" s="3"/>
      <c r="J680" s="3"/>
      <c r="K680" s="3" t="str">
        <f t="shared" si="20"/>
        <v/>
      </c>
      <c r="L680" s="96"/>
    </row>
    <row r="681" spans="1:12" x14ac:dyDescent="0.3">
      <c r="A681" s="7">
        <f t="shared" si="21"/>
        <v>677</v>
      </c>
      <c r="B681" s="3"/>
      <c r="C681" s="3"/>
      <c r="D681" s="3"/>
      <c r="E681" s="3"/>
      <c r="F681" s="3"/>
      <c r="G681" s="3"/>
      <c r="H681" s="3"/>
      <c r="I681" s="3"/>
      <c r="J681" s="3"/>
      <c r="K681" s="3" t="str">
        <f t="shared" si="20"/>
        <v/>
      </c>
      <c r="L681" s="96"/>
    </row>
    <row r="682" spans="1:12" x14ac:dyDescent="0.3">
      <c r="A682" s="7">
        <f t="shared" si="21"/>
        <v>678</v>
      </c>
      <c r="B682" s="3"/>
      <c r="C682" s="3"/>
      <c r="D682" s="3"/>
      <c r="E682" s="3"/>
      <c r="F682" s="3"/>
      <c r="G682" s="3"/>
      <c r="H682" s="3"/>
      <c r="I682" s="3"/>
      <c r="J682" s="3"/>
      <c r="K682" s="3" t="str">
        <f t="shared" si="20"/>
        <v/>
      </c>
      <c r="L682" s="96"/>
    </row>
    <row r="683" spans="1:12" x14ac:dyDescent="0.3">
      <c r="A683" s="7">
        <f t="shared" si="21"/>
        <v>679</v>
      </c>
      <c r="B683" s="3"/>
      <c r="C683" s="3"/>
      <c r="D683" s="3"/>
      <c r="E683" s="3"/>
      <c r="F683" s="3"/>
      <c r="G683" s="3"/>
      <c r="H683" s="3"/>
      <c r="I683" s="3"/>
      <c r="J683" s="3"/>
      <c r="K683" s="3" t="str">
        <f t="shared" si="20"/>
        <v/>
      </c>
      <c r="L683" s="96"/>
    </row>
    <row r="684" spans="1:12" x14ac:dyDescent="0.3">
      <c r="A684" s="7">
        <f t="shared" si="21"/>
        <v>680</v>
      </c>
      <c r="B684" s="3"/>
      <c r="C684" s="3"/>
      <c r="D684" s="3"/>
      <c r="E684" s="3"/>
      <c r="F684" s="3"/>
      <c r="G684" s="3"/>
      <c r="H684" s="3"/>
      <c r="I684" s="3"/>
      <c r="J684" s="3"/>
      <c r="K684" s="3" t="str">
        <f t="shared" si="20"/>
        <v/>
      </c>
      <c r="L684" s="96"/>
    </row>
    <row r="685" spans="1:12" x14ac:dyDescent="0.3">
      <c r="A685" s="7">
        <f t="shared" si="21"/>
        <v>681</v>
      </c>
      <c r="B685" s="3"/>
      <c r="C685" s="3"/>
      <c r="D685" s="3"/>
      <c r="E685" s="3"/>
      <c r="F685" s="3"/>
      <c r="G685" s="3"/>
      <c r="H685" s="3"/>
      <c r="I685" s="3"/>
      <c r="J685" s="3"/>
      <c r="K685" s="3" t="str">
        <f t="shared" si="20"/>
        <v/>
      </c>
      <c r="L685" s="96"/>
    </row>
    <row r="686" spans="1:12" x14ac:dyDescent="0.3">
      <c r="A686" s="7">
        <f t="shared" si="21"/>
        <v>682</v>
      </c>
      <c r="B686" s="3"/>
      <c r="C686" s="3"/>
      <c r="D686" s="3"/>
      <c r="E686" s="3"/>
      <c r="F686" s="3"/>
      <c r="G686" s="3"/>
      <c r="H686" s="3"/>
      <c r="I686" s="3"/>
      <c r="J686" s="3"/>
      <c r="K686" s="3" t="str">
        <f t="shared" si="20"/>
        <v/>
      </c>
      <c r="L686" s="96"/>
    </row>
    <row r="687" spans="1:12" x14ac:dyDescent="0.3">
      <c r="A687" s="7">
        <f t="shared" si="21"/>
        <v>683</v>
      </c>
      <c r="B687" s="3"/>
      <c r="C687" s="3"/>
      <c r="D687" s="3"/>
      <c r="E687" s="3"/>
      <c r="F687" s="3"/>
      <c r="G687" s="3"/>
      <c r="H687" s="3"/>
      <c r="I687" s="3"/>
      <c r="J687" s="3"/>
      <c r="K687" s="3" t="str">
        <f t="shared" si="20"/>
        <v/>
      </c>
      <c r="L687" s="96"/>
    </row>
    <row r="688" spans="1:12" x14ac:dyDescent="0.3">
      <c r="A688" s="7">
        <f t="shared" si="21"/>
        <v>684</v>
      </c>
      <c r="B688" s="3"/>
      <c r="C688" s="3"/>
      <c r="D688" s="3"/>
      <c r="E688" s="3"/>
      <c r="F688" s="3"/>
      <c r="G688" s="3"/>
      <c r="H688" s="3"/>
      <c r="I688" s="3"/>
      <c r="J688" s="3"/>
      <c r="K688" s="3" t="str">
        <f t="shared" si="20"/>
        <v/>
      </c>
      <c r="L688" s="96"/>
    </row>
    <row r="689" spans="1:12" x14ac:dyDescent="0.3">
      <c r="A689" s="7">
        <f t="shared" si="21"/>
        <v>685</v>
      </c>
      <c r="B689" s="3"/>
      <c r="C689" s="3"/>
      <c r="D689" s="3"/>
      <c r="E689" s="3"/>
      <c r="F689" s="3"/>
      <c r="G689" s="3"/>
      <c r="H689" s="3"/>
      <c r="I689" s="3"/>
      <c r="J689" s="3"/>
      <c r="K689" s="3" t="str">
        <f t="shared" si="20"/>
        <v/>
      </c>
      <c r="L689" s="96"/>
    </row>
    <row r="690" spans="1:12" x14ac:dyDescent="0.3">
      <c r="A690" s="7">
        <f t="shared" si="21"/>
        <v>686</v>
      </c>
      <c r="B690" s="3"/>
      <c r="C690" s="3"/>
      <c r="D690" s="3"/>
      <c r="E690" s="3"/>
      <c r="F690" s="3"/>
      <c r="G690" s="3"/>
      <c r="H690" s="3"/>
      <c r="I690" s="3"/>
      <c r="J690" s="3"/>
      <c r="K690" s="3" t="str">
        <f t="shared" si="20"/>
        <v/>
      </c>
      <c r="L690" s="96"/>
    </row>
    <row r="691" spans="1:12" x14ac:dyDescent="0.3">
      <c r="A691" s="7">
        <f t="shared" si="21"/>
        <v>687</v>
      </c>
      <c r="B691" s="3"/>
      <c r="C691" s="3"/>
      <c r="D691" s="3"/>
      <c r="E691" s="3"/>
      <c r="F691" s="3"/>
      <c r="G691" s="3"/>
      <c r="H691" s="3"/>
      <c r="I691" s="3"/>
      <c r="J691" s="3"/>
      <c r="K691" s="3" t="str">
        <f t="shared" si="20"/>
        <v/>
      </c>
      <c r="L691" s="96"/>
    </row>
    <row r="692" spans="1:12" x14ac:dyDescent="0.3">
      <c r="A692" s="7">
        <f t="shared" si="21"/>
        <v>688</v>
      </c>
      <c r="B692" s="3"/>
      <c r="C692" s="3"/>
      <c r="D692" s="3"/>
      <c r="E692" s="3"/>
      <c r="F692" s="3"/>
      <c r="G692" s="3"/>
      <c r="H692" s="3"/>
      <c r="I692" s="3"/>
      <c r="J692" s="3"/>
      <c r="K692" s="3" t="str">
        <f t="shared" si="20"/>
        <v/>
      </c>
      <c r="L692" s="96"/>
    </row>
    <row r="693" spans="1:12" x14ac:dyDescent="0.3">
      <c r="A693" s="7">
        <f t="shared" si="21"/>
        <v>689</v>
      </c>
      <c r="B693" s="3"/>
      <c r="C693" s="3"/>
      <c r="D693" s="3"/>
      <c r="E693" s="3"/>
      <c r="F693" s="3"/>
      <c r="G693" s="3"/>
      <c r="H693" s="3"/>
      <c r="I693" s="3"/>
      <c r="J693" s="3"/>
      <c r="K693" s="3" t="str">
        <f t="shared" si="20"/>
        <v/>
      </c>
      <c r="L693" s="96"/>
    </row>
    <row r="694" spans="1:12" x14ac:dyDescent="0.3">
      <c r="A694" s="7">
        <f t="shared" si="21"/>
        <v>690</v>
      </c>
      <c r="B694" s="3"/>
      <c r="C694" s="3"/>
      <c r="D694" s="3"/>
      <c r="E694" s="3"/>
      <c r="F694" s="3"/>
      <c r="G694" s="3"/>
      <c r="H694" s="3"/>
      <c r="I694" s="3"/>
      <c r="J694" s="3"/>
      <c r="K694" s="3" t="str">
        <f t="shared" si="20"/>
        <v/>
      </c>
      <c r="L694" s="96"/>
    </row>
    <row r="695" spans="1:12" x14ac:dyDescent="0.3">
      <c r="A695" s="7">
        <f t="shared" si="21"/>
        <v>691</v>
      </c>
      <c r="B695" s="3"/>
      <c r="C695" s="3"/>
      <c r="D695" s="3"/>
      <c r="E695" s="3"/>
      <c r="F695" s="3"/>
      <c r="G695" s="3"/>
      <c r="H695" s="3"/>
      <c r="I695" s="3"/>
      <c r="J695" s="3"/>
      <c r="K695" s="3" t="str">
        <f t="shared" si="20"/>
        <v/>
      </c>
      <c r="L695" s="96"/>
    </row>
    <row r="696" spans="1:12" x14ac:dyDescent="0.3">
      <c r="A696" s="7">
        <f t="shared" si="21"/>
        <v>692</v>
      </c>
      <c r="B696" s="3"/>
      <c r="C696" s="3"/>
      <c r="D696" s="3"/>
      <c r="E696" s="3"/>
      <c r="F696" s="3"/>
      <c r="G696" s="3"/>
      <c r="H696" s="3"/>
      <c r="I696" s="3"/>
      <c r="J696" s="3"/>
      <c r="K696" s="3" t="str">
        <f t="shared" si="20"/>
        <v/>
      </c>
      <c r="L696" s="96"/>
    </row>
    <row r="697" spans="1:12" x14ac:dyDescent="0.3">
      <c r="A697" s="7">
        <f t="shared" si="21"/>
        <v>693</v>
      </c>
      <c r="B697" s="3"/>
      <c r="C697" s="3"/>
      <c r="D697" s="3"/>
      <c r="E697" s="3"/>
      <c r="F697" s="3"/>
      <c r="G697" s="3"/>
      <c r="H697" s="3"/>
      <c r="I697" s="3"/>
      <c r="J697" s="3"/>
      <c r="K697" s="3" t="str">
        <f t="shared" si="20"/>
        <v/>
      </c>
      <c r="L697" s="96"/>
    </row>
    <row r="698" spans="1:12" x14ac:dyDescent="0.3">
      <c r="A698" s="7">
        <f t="shared" si="21"/>
        <v>694</v>
      </c>
      <c r="B698" s="3"/>
      <c r="C698" s="3"/>
      <c r="D698" s="3"/>
      <c r="E698" s="3"/>
      <c r="F698" s="3"/>
      <c r="G698" s="3"/>
      <c r="H698" s="3"/>
      <c r="I698" s="3"/>
      <c r="J698" s="3"/>
      <c r="K698" s="3" t="str">
        <f t="shared" si="20"/>
        <v/>
      </c>
      <c r="L698" s="96"/>
    </row>
    <row r="699" spans="1:12" x14ac:dyDescent="0.3">
      <c r="A699" s="7">
        <f t="shared" si="21"/>
        <v>695</v>
      </c>
      <c r="B699" s="3"/>
      <c r="C699" s="3"/>
      <c r="D699" s="3"/>
      <c r="E699" s="3"/>
      <c r="F699" s="3"/>
      <c r="G699" s="3"/>
      <c r="H699" s="3"/>
      <c r="I699" s="3"/>
      <c r="J699" s="3"/>
      <c r="K699" s="3" t="str">
        <f t="shared" si="20"/>
        <v/>
      </c>
      <c r="L699" s="96"/>
    </row>
    <row r="700" spans="1:12" x14ac:dyDescent="0.3">
      <c r="A700" s="7">
        <f t="shared" si="21"/>
        <v>696</v>
      </c>
      <c r="B700" s="3"/>
      <c r="C700" s="3"/>
      <c r="D700" s="3"/>
      <c r="E700" s="3"/>
      <c r="F700" s="3"/>
      <c r="G700" s="3"/>
      <c r="H700" s="3"/>
      <c r="I700" s="3"/>
      <c r="J700" s="3"/>
      <c r="K700" s="3" t="str">
        <f t="shared" si="20"/>
        <v/>
      </c>
      <c r="L700" s="96"/>
    </row>
    <row r="701" spans="1:12" x14ac:dyDescent="0.3">
      <c r="A701" s="7">
        <f t="shared" si="21"/>
        <v>697</v>
      </c>
      <c r="B701" s="3"/>
      <c r="C701" s="3"/>
      <c r="D701" s="3"/>
      <c r="E701" s="3"/>
      <c r="F701" s="3"/>
      <c r="G701" s="3"/>
      <c r="H701" s="3"/>
      <c r="I701" s="3"/>
      <c r="J701" s="3"/>
      <c r="K701" s="3" t="str">
        <f t="shared" si="20"/>
        <v/>
      </c>
      <c r="L701" s="96"/>
    </row>
    <row r="702" spans="1:12" x14ac:dyDescent="0.3">
      <c r="A702" s="7">
        <f t="shared" si="21"/>
        <v>698</v>
      </c>
      <c r="B702" s="3"/>
      <c r="C702" s="3"/>
      <c r="D702" s="3"/>
      <c r="E702" s="3"/>
      <c r="F702" s="3"/>
      <c r="G702" s="3"/>
      <c r="H702" s="3"/>
      <c r="I702" s="3"/>
      <c r="J702" s="3"/>
      <c r="K702" s="3" t="str">
        <f t="shared" si="20"/>
        <v/>
      </c>
      <c r="L702" s="96"/>
    </row>
    <row r="703" spans="1:12" x14ac:dyDescent="0.3">
      <c r="A703" s="7">
        <f t="shared" si="21"/>
        <v>699</v>
      </c>
      <c r="B703" s="3"/>
      <c r="C703" s="3"/>
      <c r="D703" s="3"/>
      <c r="E703" s="3"/>
      <c r="F703" s="3"/>
      <c r="G703" s="3"/>
      <c r="H703" s="3"/>
      <c r="I703" s="3"/>
      <c r="J703" s="3"/>
      <c r="K703" s="3" t="str">
        <f t="shared" si="20"/>
        <v/>
      </c>
      <c r="L703" s="96"/>
    </row>
    <row r="704" spans="1:12" x14ac:dyDescent="0.3">
      <c r="A704" s="7">
        <f t="shared" si="21"/>
        <v>700</v>
      </c>
      <c r="B704" s="3"/>
      <c r="C704" s="3"/>
      <c r="D704" s="3"/>
      <c r="E704" s="3"/>
      <c r="F704" s="3"/>
      <c r="G704" s="3"/>
      <c r="H704" s="3"/>
      <c r="I704" s="3"/>
      <c r="J704" s="3"/>
      <c r="K704" s="3" t="str">
        <f t="shared" si="20"/>
        <v/>
      </c>
      <c r="L704" s="96"/>
    </row>
    <row r="705" spans="1:12" x14ac:dyDescent="0.3">
      <c r="A705" s="7">
        <f t="shared" si="21"/>
        <v>701</v>
      </c>
      <c r="B705" s="3"/>
      <c r="C705" s="3"/>
      <c r="D705" s="3"/>
      <c r="E705" s="3"/>
      <c r="F705" s="3"/>
      <c r="G705" s="3"/>
      <c r="H705" s="3"/>
      <c r="I705" s="3"/>
      <c r="J705" s="3"/>
      <c r="K705" s="3" t="str">
        <f t="shared" si="20"/>
        <v/>
      </c>
      <c r="L705" s="96"/>
    </row>
    <row r="706" spans="1:12" x14ac:dyDescent="0.3">
      <c r="A706" s="7">
        <f t="shared" si="21"/>
        <v>702</v>
      </c>
      <c r="B706" s="3"/>
      <c r="C706" s="3"/>
      <c r="D706" s="3"/>
      <c r="E706" s="3"/>
      <c r="F706" s="3"/>
      <c r="G706" s="3"/>
      <c r="H706" s="3"/>
      <c r="I706" s="3"/>
      <c r="J706" s="3"/>
      <c r="K706" s="3" t="str">
        <f t="shared" si="20"/>
        <v/>
      </c>
      <c r="L706" s="96"/>
    </row>
    <row r="707" spans="1:12" x14ac:dyDescent="0.3">
      <c r="A707" s="7">
        <f t="shared" si="21"/>
        <v>703</v>
      </c>
      <c r="B707" s="3"/>
      <c r="C707" s="3"/>
      <c r="D707" s="3"/>
      <c r="E707" s="3"/>
      <c r="F707" s="3"/>
      <c r="G707" s="3"/>
      <c r="H707" s="3"/>
      <c r="I707" s="3"/>
      <c r="J707" s="3"/>
      <c r="K707" s="3" t="str">
        <f t="shared" si="20"/>
        <v/>
      </c>
      <c r="L707" s="96"/>
    </row>
    <row r="708" spans="1:12" x14ac:dyDescent="0.3">
      <c r="A708" s="7">
        <f t="shared" si="21"/>
        <v>704</v>
      </c>
      <c r="B708" s="3"/>
      <c r="C708" s="3"/>
      <c r="D708" s="3"/>
      <c r="E708" s="3"/>
      <c r="F708" s="3"/>
      <c r="G708" s="3"/>
      <c r="H708" s="3"/>
      <c r="I708" s="3"/>
      <c r="J708" s="3"/>
      <c r="K708" s="3" t="str">
        <f t="shared" si="20"/>
        <v/>
      </c>
      <c r="L708" s="96"/>
    </row>
    <row r="709" spans="1:12" x14ac:dyDescent="0.3">
      <c r="A709" s="7">
        <f t="shared" si="21"/>
        <v>705</v>
      </c>
      <c r="B709" s="3"/>
      <c r="C709" s="3"/>
      <c r="D709" s="3"/>
      <c r="E709" s="3"/>
      <c r="F709" s="3"/>
      <c r="G709" s="3"/>
      <c r="H709" s="3"/>
      <c r="I709" s="3"/>
      <c r="J709" s="3"/>
      <c r="K709" s="3" t="str">
        <f t="shared" ref="K709:K772" si="22">IF(ISBLANK(E709),"",IF(E709=J709,1,0))</f>
        <v/>
      </c>
      <c r="L709" s="96"/>
    </row>
    <row r="710" spans="1:12" x14ac:dyDescent="0.3">
      <c r="A710" s="7">
        <f t="shared" si="21"/>
        <v>706</v>
      </c>
      <c r="B710" s="3"/>
      <c r="C710" s="3"/>
      <c r="D710" s="3"/>
      <c r="E710" s="3"/>
      <c r="F710" s="3"/>
      <c r="G710" s="3"/>
      <c r="H710" s="3"/>
      <c r="I710" s="3"/>
      <c r="J710" s="3"/>
      <c r="K710" s="3" t="str">
        <f t="shared" si="22"/>
        <v/>
      </c>
      <c r="L710" s="96"/>
    </row>
    <row r="711" spans="1:12" x14ac:dyDescent="0.3">
      <c r="A711" s="7">
        <f t="shared" ref="A711:A774" si="23">A710+1</f>
        <v>707</v>
      </c>
      <c r="B711" s="3"/>
      <c r="C711" s="3"/>
      <c r="D711" s="3"/>
      <c r="E711" s="3"/>
      <c r="F711" s="3"/>
      <c r="G711" s="3"/>
      <c r="H711" s="3"/>
      <c r="I711" s="3"/>
      <c r="J711" s="3"/>
      <c r="K711" s="3" t="str">
        <f t="shared" si="22"/>
        <v/>
      </c>
      <c r="L711" s="96"/>
    </row>
    <row r="712" spans="1:12" x14ac:dyDescent="0.3">
      <c r="A712" s="7">
        <f t="shared" si="23"/>
        <v>708</v>
      </c>
      <c r="B712" s="3"/>
      <c r="C712" s="3"/>
      <c r="D712" s="3"/>
      <c r="E712" s="3"/>
      <c r="F712" s="3"/>
      <c r="G712" s="3"/>
      <c r="H712" s="3"/>
      <c r="I712" s="3"/>
      <c r="J712" s="3"/>
      <c r="K712" s="3" t="str">
        <f t="shared" si="22"/>
        <v/>
      </c>
      <c r="L712" s="96"/>
    </row>
    <row r="713" spans="1:12" x14ac:dyDescent="0.3">
      <c r="A713" s="7">
        <f t="shared" si="23"/>
        <v>709</v>
      </c>
      <c r="B713" s="3"/>
      <c r="C713" s="3"/>
      <c r="D713" s="3"/>
      <c r="E713" s="3"/>
      <c r="F713" s="3"/>
      <c r="G713" s="3"/>
      <c r="H713" s="3"/>
      <c r="I713" s="3"/>
      <c r="J713" s="3"/>
      <c r="K713" s="3" t="str">
        <f t="shared" si="22"/>
        <v/>
      </c>
      <c r="L713" s="96"/>
    </row>
    <row r="714" spans="1:12" x14ac:dyDescent="0.3">
      <c r="A714" s="7">
        <f t="shared" si="23"/>
        <v>710</v>
      </c>
      <c r="B714" s="3"/>
      <c r="C714" s="3"/>
      <c r="D714" s="3"/>
      <c r="E714" s="3"/>
      <c r="F714" s="3"/>
      <c r="G714" s="3"/>
      <c r="H714" s="3"/>
      <c r="I714" s="3"/>
      <c r="J714" s="3"/>
      <c r="K714" s="3" t="str">
        <f t="shared" si="22"/>
        <v/>
      </c>
      <c r="L714" s="96"/>
    </row>
    <row r="715" spans="1:12" x14ac:dyDescent="0.3">
      <c r="A715" s="7">
        <f t="shared" si="23"/>
        <v>711</v>
      </c>
      <c r="B715" s="3"/>
      <c r="C715" s="3"/>
      <c r="D715" s="3"/>
      <c r="E715" s="3"/>
      <c r="F715" s="3"/>
      <c r="G715" s="3"/>
      <c r="H715" s="3"/>
      <c r="I715" s="3"/>
      <c r="J715" s="3"/>
      <c r="K715" s="3" t="str">
        <f t="shared" si="22"/>
        <v/>
      </c>
      <c r="L715" s="96"/>
    </row>
    <row r="716" spans="1:12" x14ac:dyDescent="0.3">
      <c r="A716" s="7">
        <f t="shared" si="23"/>
        <v>712</v>
      </c>
      <c r="B716" s="3"/>
      <c r="C716" s="3"/>
      <c r="D716" s="3"/>
      <c r="E716" s="3"/>
      <c r="F716" s="3"/>
      <c r="G716" s="3"/>
      <c r="H716" s="3"/>
      <c r="I716" s="3"/>
      <c r="J716" s="3"/>
      <c r="K716" s="3" t="str">
        <f t="shared" si="22"/>
        <v/>
      </c>
      <c r="L716" s="96"/>
    </row>
    <row r="717" spans="1:12" x14ac:dyDescent="0.3">
      <c r="A717" s="7">
        <f t="shared" si="23"/>
        <v>713</v>
      </c>
      <c r="B717" s="3"/>
      <c r="C717" s="3"/>
      <c r="D717" s="3"/>
      <c r="E717" s="3"/>
      <c r="F717" s="3"/>
      <c r="G717" s="3"/>
      <c r="H717" s="3"/>
      <c r="I717" s="3"/>
      <c r="J717" s="3"/>
      <c r="K717" s="3" t="str">
        <f t="shared" si="22"/>
        <v/>
      </c>
      <c r="L717" s="96"/>
    </row>
    <row r="718" spans="1:12" x14ac:dyDescent="0.3">
      <c r="A718" s="7">
        <f t="shared" si="23"/>
        <v>714</v>
      </c>
      <c r="B718" s="3"/>
      <c r="C718" s="3"/>
      <c r="D718" s="3"/>
      <c r="E718" s="3"/>
      <c r="F718" s="3"/>
      <c r="G718" s="3"/>
      <c r="H718" s="3"/>
      <c r="I718" s="3"/>
      <c r="J718" s="3"/>
      <c r="K718" s="3" t="str">
        <f t="shared" si="22"/>
        <v/>
      </c>
      <c r="L718" s="96"/>
    </row>
    <row r="719" spans="1:12" x14ac:dyDescent="0.3">
      <c r="A719" s="7">
        <f t="shared" si="23"/>
        <v>715</v>
      </c>
      <c r="B719" s="3"/>
      <c r="C719" s="3"/>
      <c r="D719" s="3"/>
      <c r="E719" s="3"/>
      <c r="F719" s="3"/>
      <c r="G719" s="3"/>
      <c r="H719" s="3"/>
      <c r="I719" s="3"/>
      <c r="J719" s="3"/>
      <c r="K719" s="3" t="str">
        <f t="shared" si="22"/>
        <v/>
      </c>
      <c r="L719" s="96"/>
    </row>
    <row r="720" spans="1:12" x14ac:dyDescent="0.3">
      <c r="A720" s="7">
        <f t="shared" si="23"/>
        <v>716</v>
      </c>
      <c r="B720" s="3"/>
      <c r="C720" s="3"/>
      <c r="D720" s="3"/>
      <c r="E720" s="3"/>
      <c r="F720" s="3"/>
      <c r="G720" s="3"/>
      <c r="H720" s="3"/>
      <c r="I720" s="3"/>
      <c r="J720" s="3"/>
      <c r="K720" s="3" t="str">
        <f t="shared" si="22"/>
        <v/>
      </c>
      <c r="L720" s="96"/>
    </row>
    <row r="721" spans="1:12" x14ac:dyDescent="0.3">
      <c r="A721" s="7">
        <f t="shared" si="23"/>
        <v>717</v>
      </c>
      <c r="B721" s="3"/>
      <c r="C721" s="3"/>
      <c r="D721" s="3"/>
      <c r="E721" s="3"/>
      <c r="F721" s="3"/>
      <c r="G721" s="3"/>
      <c r="H721" s="3"/>
      <c r="I721" s="3"/>
      <c r="J721" s="3"/>
      <c r="K721" s="3" t="str">
        <f t="shared" si="22"/>
        <v/>
      </c>
      <c r="L721" s="96"/>
    </row>
    <row r="722" spans="1:12" x14ac:dyDescent="0.3">
      <c r="A722" s="7">
        <f t="shared" si="23"/>
        <v>718</v>
      </c>
      <c r="B722" s="3"/>
      <c r="C722" s="3"/>
      <c r="D722" s="3"/>
      <c r="E722" s="3"/>
      <c r="F722" s="3"/>
      <c r="G722" s="3"/>
      <c r="H722" s="3"/>
      <c r="I722" s="3"/>
      <c r="J722" s="3"/>
      <c r="K722" s="3" t="str">
        <f t="shared" si="22"/>
        <v/>
      </c>
      <c r="L722" s="96"/>
    </row>
    <row r="723" spans="1:12" x14ac:dyDescent="0.3">
      <c r="A723" s="7">
        <f t="shared" si="23"/>
        <v>719</v>
      </c>
      <c r="B723" s="3"/>
      <c r="C723" s="3"/>
      <c r="D723" s="3"/>
      <c r="E723" s="3"/>
      <c r="F723" s="3"/>
      <c r="G723" s="3"/>
      <c r="H723" s="3"/>
      <c r="I723" s="3"/>
      <c r="J723" s="3"/>
      <c r="K723" s="3" t="str">
        <f t="shared" si="22"/>
        <v/>
      </c>
      <c r="L723" s="96"/>
    </row>
    <row r="724" spans="1:12" x14ac:dyDescent="0.3">
      <c r="A724" s="7">
        <f t="shared" si="23"/>
        <v>720</v>
      </c>
      <c r="B724" s="3"/>
      <c r="C724" s="3"/>
      <c r="D724" s="3"/>
      <c r="E724" s="3"/>
      <c r="F724" s="3"/>
      <c r="G724" s="3"/>
      <c r="H724" s="3"/>
      <c r="I724" s="3"/>
      <c r="J724" s="3"/>
      <c r="K724" s="3" t="str">
        <f t="shared" si="22"/>
        <v/>
      </c>
      <c r="L724" s="96"/>
    </row>
    <row r="725" spans="1:12" x14ac:dyDescent="0.3">
      <c r="A725" s="7">
        <f t="shared" si="23"/>
        <v>721</v>
      </c>
      <c r="B725" s="3"/>
      <c r="C725" s="3"/>
      <c r="D725" s="3"/>
      <c r="E725" s="3"/>
      <c r="F725" s="3"/>
      <c r="G725" s="3"/>
      <c r="H725" s="3"/>
      <c r="I725" s="3"/>
      <c r="J725" s="3"/>
      <c r="K725" s="3" t="str">
        <f t="shared" si="22"/>
        <v/>
      </c>
      <c r="L725" s="96"/>
    </row>
    <row r="726" spans="1:12" x14ac:dyDescent="0.3">
      <c r="A726" s="7">
        <f t="shared" si="23"/>
        <v>722</v>
      </c>
      <c r="B726" s="3"/>
      <c r="C726" s="3"/>
      <c r="D726" s="3"/>
      <c r="E726" s="3"/>
      <c r="F726" s="3"/>
      <c r="G726" s="3"/>
      <c r="H726" s="3"/>
      <c r="I726" s="3"/>
      <c r="J726" s="3"/>
      <c r="K726" s="3" t="str">
        <f t="shared" si="22"/>
        <v/>
      </c>
      <c r="L726" s="96"/>
    </row>
    <row r="727" spans="1:12" x14ac:dyDescent="0.3">
      <c r="A727" s="7">
        <f t="shared" si="23"/>
        <v>723</v>
      </c>
      <c r="B727" s="3"/>
      <c r="C727" s="3"/>
      <c r="D727" s="3"/>
      <c r="E727" s="3"/>
      <c r="F727" s="3"/>
      <c r="G727" s="3"/>
      <c r="H727" s="3"/>
      <c r="I727" s="3"/>
      <c r="J727" s="3"/>
      <c r="K727" s="3" t="str">
        <f t="shared" si="22"/>
        <v/>
      </c>
      <c r="L727" s="96"/>
    </row>
    <row r="728" spans="1:12" x14ac:dyDescent="0.3">
      <c r="A728" s="7">
        <f t="shared" si="23"/>
        <v>724</v>
      </c>
      <c r="B728" s="3"/>
      <c r="C728" s="3"/>
      <c r="D728" s="3"/>
      <c r="E728" s="3"/>
      <c r="F728" s="3"/>
      <c r="G728" s="3"/>
      <c r="H728" s="3"/>
      <c r="I728" s="3"/>
      <c r="J728" s="3"/>
      <c r="K728" s="3" t="str">
        <f t="shared" si="22"/>
        <v/>
      </c>
      <c r="L728" s="96"/>
    </row>
    <row r="729" spans="1:12" x14ac:dyDescent="0.3">
      <c r="A729" s="7">
        <f t="shared" si="23"/>
        <v>725</v>
      </c>
      <c r="B729" s="3"/>
      <c r="C729" s="3"/>
      <c r="D729" s="3"/>
      <c r="E729" s="3"/>
      <c r="F729" s="3"/>
      <c r="G729" s="3"/>
      <c r="H729" s="3"/>
      <c r="I729" s="3"/>
      <c r="J729" s="3"/>
      <c r="K729" s="3" t="str">
        <f t="shared" si="22"/>
        <v/>
      </c>
      <c r="L729" s="96"/>
    </row>
    <row r="730" spans="1:12" x14ac:dyDescent="0.3">
      <c r="A730" s="7">
        <f t="shared" si="23"/>
        <v>726</v>
      </c>
      <c r="B730" s="3"/>
      <c r="C730" s="3"/>
      <c r="D730" s="3"/>
      <c r="E730" s="3"/>
      <c r="F730" s="3"/>
      <c r="G730" s="3"/>
      <c r="H730" s="3"/>
      <c r="I730" s="3"/>
      <c r="J730" s="3"/>
      <c r="K730" s="3" t="str">
        <f t="shared" si="22"/>
        <v/>
      </c>
      <c r="L730" s="96"/>
    </row>
    <row r="731" spans="1:12" x14ac:dyDescent="0.3">
      <c r="A731" s="7">
        <f t="shared" si="23"/>
        <v>727</v>
      </c>
      <c r="B731" s="3"/>
      <c r="C731" s="3"/>
      <c r="D731" s="3"/>
      <c r="E731" s="3"/>
      <c r="F731" s="3"/>
      <c r="G731" s="3"/>
      <c r="H731" s="3"/>
      <c r="I731" s="3"/>
      <c r="J731" s="3"/>
      <c r="K731" s="3" t="str">
        <f t="shared" si="22"/>
        <v/>
      </c>
      <c r="L731" s="96"/>
    </row>
    <row r="732" spans="1:12" x14ac:dyDescent="0.3">
      <c r="A732" s="7">
        <f t="shared" si="23"/>
        <v>728</v>
      </c>
      <c r="B732" s="3"/>
      <c r="C732" s="3"/>
      <c r="D732" s="3"/>
      <c r="E732" s="3"/>
      <c r="F732" s="3"/>
      <c r="G732" s="3"/>
      <c r="H732" s="3"/>
      <c r="I732" s="3"/>
      <c r="J732" s="3"/>
      <c r="K732" s="3" t="str">
        <f t="shared" si="22"/>
        <v/>
      </c>
      <c r="L732" s="96"/>
    </row>
    <row r="733" spans="1:12" x14ac:dyDescent="0.3">
      <c r="A733" s="7">
        <f t="shared" si="23"/>
        <v>729</v>
      </c>
      <c r="B733" s="3"/>
      <c r="C733" s="3"/>
      <c r="D733" s="3"/>
      <c r="E733" s="3"/>
      <c r="F733" s="3"/>
      <c r="G733" s="3"/>
      <c r="H733" s="3"/>
      <c r="I733" s="3"/>
      <c r="J733" s="3"/>
      <c r="K733" s="3" t="str">
        <f t="shared" si="22"/>
        <v/>
      </c>
      <c r="L733" s="96"/>
    </row>
    <row r="734" spans="1:12" x14ac:dyDescent="0.3">
      <c r="A734" s="7">
        <f t="shared" si="23"/>
        <v>730</v>
      </c>
      <c r="B734" s="3"/>
      <c r="C734" s="3"/>
      <c r="D734" s="3"/>
      <c r="E734" s="3"/>
      <c r="F734" s="3"/>
      <c r="G734" s="3"/>
      <c r="H734" s="3"/>
      <c r="I734" s="3"/>
      <c r="J734" s="3"/>
      <c r="K734" s="3" t="str">
        <f t="shared" si="22"/>
        <v/>
      </c>
      <c r="L734" s="96"/>
    </row>
    <row r="735" spans="1:12" x14ac:dyDescent="0.3">
      <c r="A735" s="7">
        <f t="shared" si="23"/>
        <v>731</v>
      </c>
      <c r="B735" s="3"/>
      <c r="C735" s="3"/>
      <c r="D735" s="3"/>
      <c r="E735" s="3"/>
      <c r="F735" s="3"/>
      <c r="G735" s="3"/>
      <c r="H735" s="3"/>
      <c r="I735" s="3"/>
      <c r="J735" s="3"/>
      <c r="K735" s="3" t="str">
        <f t="shared" si="22"/>
        <v/>
      </c>
      <c r="L735" s="96"/>
    </row>
    <row r="736" spans="1:12" x14ac:dyDescent="0.3">
      <c r="A736" s="7">
        <f t="shared" si="23"/>
        <v>732</v>
      </c>
      <c r="B736" s="3"/>
      <c r="C736" s="3"/>
      <c r="D736" s="3"/>
      <c r="E736" s="3"/>
      <c r="F736" s="3"/>
      <c r="G736" s="3"/>
      <c r="H736" s="3"/>
      <c r="I736" s="3"/>
      <c r="J736" s="3"/>
      <c r="K736" s="3" t="str">
        <f t="shared" si="22"/>
        <v/>
      </c>
      <c r="L736" s="96"/>
    </row>
    <row r="737" spans="1:12" x14ac:dyDescent="0.3">
      <c r="A737" s="7">
        <f t="shared" si="23"/>
        <v>733</v>
      </c>
      <c r="B737" s="3"/>
      <c r="C737" s="3"/>
      <c r="D737" s="3"/>
      <c r="E737" s="3"/>
      <c r="F737" s="3"/>
      <c r="G737" s="3"/>
      <c r="H737" s="3"/>
      <c r="I737" s="3"/>
      <c r="J737" s="3"/>
      <c r="K737" s="3" t="str">
        <f t="shared" si="22"/>
        <v/>
      </c>
      <c r="L737" s="96"/>
    </row>
    <row r="738" spans="1:12" x14ac:dyDescent="0.3">
      <c r="A738" s="7">
        <f t="shared" si="23"/>
        <v>734</v>
      </c>
      <c r="B738" s="3"/>
      <c r="C738" s="3"/>
      <c r="D738" s="3"/>
      <c r="E738" s="3"/>
      <c r="F738" s="3"/>
      <c r="G738" s="3"/>
      <c r="H738" s="3"/>
      <c r="I738" s="3"/>
      <c r="J738" s="3"/>
      <c r="K738" s="3" t="str">
        <f t="shared" si="22"/>
        <v/>
      </c>
      <c r="L738" s="96"/>
    </row>
    <row r="739" spans="1:12" x14ac:dyDescent="0.3">
      <c r="A739" s="7">
        <f t="shared" si="23"/>
        <v>735</v>
      </c>
      <c r="B739" s="3"/>
      <c r="C739" s="3"/>
      <c r="D739" s="3"/>
      <c r="E739" s="3"/>
      <c r="F739" s="3"/>
      <c r="G739" s="3"/>
      <c r="H739" s="3"/>
      <c r="I739" s="3"/>
      <c r="J739" s="3"/>
      <c r="K739" s="3" t="str">
        <f t="shared" si="22"/>
        <v/>
      </c>
      <c r="L739" s="96"/>
    </row>
    <row r="740" spans="1:12" x14ac:dyDescent="0.3">
      <c r="A740" s="7">
        <f t="shared" si="23"/>
        <v>736</v>
      </c>
      <c r="B740" s="3"/>
      <c r="C740" s="3"/>
      <c r="D740" s="3"/>
      <c r="E740" s="3"/>
      <c r="F740" s="3"/>
      <c r="G740" s="3"/>
      <c r="H740" s="3"/>
      <c r="I740" s="3"/>
      <c r="J740" s="3"/>
      <c r="K740" s="3" t="str">
        <f t="shared" si="22"/>
        <v/>
      </c>
      <c r="L740" s="96"/>
    </row>
    <row r="741" spans="1:12" x14ac:dyDescent="0.3">
      <c r="A741" s="7">
        <f t="shared" si="23"/>
        <v>737</v>
      </c>
      <c r="B741" s="3"/>
      <c r="C741" s="3"/>
      <c r="D741" s="3"/>
      <c r="E741" s="3"/>
      <c r="F741" s="3"/>
      <c r="G741" s="3"/>
      <c r="H741" s="3"/>
      <c r="I741" s="3"/>
      <c r="J741" s="3"/>
      <c r="K741" s="3" t="str">
        <f t="shared" si="22"/>
        <v/>
      </c>
      <c r="L741" s="96"/>
    </row>
    <row r="742" spans="1:12" x14ac:dyDescent="0.3">
      <c r="A742" s="7">
        <f t="shared" si="23"/>
        <v>738</v>
      </c>
      <c r="B742" s="3"/>
      <c r="C742" s="3"/>
      <c r="D742" s="3"/>
      <c r="E742" s="3"/>
      <c r="F742" s="3"/>
      <c r="G742" s="3"/>
      <c r="H742" s="3"/>
      <c r="I742" s="3"/>
      <c r="J742" s="3"/>
      <c r="K742" s="3" t="str">
        <f t="shared" si="22"/>
        <v/>
      </c>
      <c r="L742" s="96"/>
    </row>
    <row r="743" spans="1:12" x14ac:dyDescent="0.3">
      <c r="A743" s="7">
        <f t="shared" si="23"/>
        <v>739</v>
      </c>
      <c r="B743" s="3"/>
      <c r="C743" s="3"/>
      <c r="D743" s="3"/>
      <c r="E743" s="3"/>
      <c r="F743" s="3"/>
      <c r="G743" s="3"/>
      <c r="H743" s="3"/>
      <c r="I743" s="3"/>
      <c r="J743" s="3"/>
      <c r="K743" s="3" t="str">
        <f t="shared" si="22"/>
        <v/>
      </c>
      <c r="L743" s="96"/>
    </row>
    <row r="744" spans="1:12" x14ac:dyDescent="0.3">
      <c r="A744" s="7">
        <f t="shared" si="23"/>
        <v>740</v>
      </c>
      <c r="B744" s="3"/>
      <c r="C744" s="3"/>
      <c r="D744" s="3"/>
      <c r="E744" s="3"/>
      <c r="F744" s="3"/>
      <c r="G744" s="3"/>
      <c r="H744" s="3"/>
      <c r="I744" s="3"/>
      <c r="J744" s="3"/>
      <c r="K744" s="3" t="str">
        <f t="shared" si="22"/>
        <v/>
      </c>
      <c r="L744" s="96"/>
    </row>
    <row r="745" spans="1:12" x14ac:dyDescent="0.3">
      <c r="A745" s="7">
        <f t="shared" si="23"/>
        <v>741</v>
      </c>
      <c r="B745" s="3"/>
      <c r="C745" s="3"/>
      <c r="D745" s="3"/>
      <c r="E745" s="3"/>
      <c r="F745" s="3"/>
      <c r="G745" s="3"/>
      <c r="H745" s="3"/>
      <c r="I745" s="3"/>
      <c r="J745" s="3"/>
      <c r="K745" s="3" t="str">
        <f t="shared" si="22"/>
        <v/>
      </c>
      <c r="L745" s="96"/>
    </row>
    <row r="746" spans="1:12" x14ac:dyDescent="0.3">
      <c r="A746" s="7">
        <f t="shared" si="23"/>
        <v>742</v>
      </c>
      <c r="B746" s="3"/>
      <c r="C746" s="3"/>
      <c r="D746" s="3"/>
      <c r="E746" s="3"/>
      <c r="F746" s="3"/>
      <c r="G746" s="3"/>
      <c r="H746" s="3"/>
      <c r="I746" s="3"/>
      <c r="J746" s="3"/>
      <c r="K746" s="3" t="str">
        <f t="shared" si="22"/>
        <v/>
      </c>
      <c r="L746" s="96"/>
    </row>
    <row r="747" spans="1:12" x14ac:dyDescent="0.3">
      <c r="A747" s="7">
        <f t="shared" si="23"/>
        <v>743</v>
      </c>
      <c r="B747" s="3"/>
      <c r="C747" s="3"/>
      <c r="D747" s="3"/>
      <c r="E747" s="3"/>
      <c r="F747" s="3"/>
      <c r="G747" s="3"/>
      <c r="H747" s="3"/>
      <c r="I747" s="3"/>
      <c r="J747" s="3"/>
      <c r="K747" s="3" t="str">
        <f t="shared" si="22"/>
        <v/>
      </c>
      <c r="L747" s="96"/>
    </row>
    <row r="748" spans="1:12" x14ac:dyDescent="0.3">
      <c r="A748" s="7">
        <f t="shared" si="23"/>
        <v>744</v>
      </c>
      <c r="B748" s="3"/>
      <c r="C748" s="3"/>
      <c r="D748" s="3"/>
      <c r="E748" s="3"/>
      <c r="F748" s="3"/>
      <c r="G748" s="3"/>
      <c r="H748" s="3"/>
      <c r="I748" s="3"/>
      <c r="J748" s="3"/>
      <c r="K748" s="3" t="str">
        <f t="shared" si="22"/>
        <v/>
      </c>
      <c r="L748" s="96"/>
    </row>
    <row r="749" spans="1:12" x14ac:dyDescent="0.3">
      <c r="A749" s="7">
        <f t="shared" si="23"/>
        <v>745</v>
      </c>
      <c r="B749" s="3"/>
      <c r="C749" s="3"/>
      <c r="D749" s="3"/>
      <c r="E749" s="3"/>
      <c r="F749" s="3"/>
      <c r="G749" s="3"/>
      <c r="H749" s="3"/>
      <c r="I749" s="3"/>
      <c r="J749" s="3"/>
      <c r="K749" s="3" t="str">
        <f t="shared" si="22"/>
        <v/>
      </c>
      <c r="L749" s="96"/>
    </row>
    <row r="750" spans="1:12" x14ac:dyDescent="0.3">
      <c r="A750" s="7">
        <f t="shared" si="23"/>
        <v>746</v>
      </c>
      <c r="B750" s="3"/>
      <c r="C750" s="3"/>
      <c r="D750" s="3"/>
      <c r="E750" s="3"/>
      <c r="F750" s="3"/>
      <c r="G750" s="3"/>
      <c r="H750" s="3"/>
      <c r="I750" s="3"/>
      <c r="J750" s="3"/>
      <c r="K750" s="3" t="str">
        <f t="shared" si="22"/>
        <v/>
      </c>
      <c r="L750" s="96"/>
    </row>
    <row r="751" spans="1:12" x14ac:dyDescent="0.3">
      <c r="A751" s="7">
        <f t="shared" si="23"/>
        <v>747</v>
      </c>
      <c r="B751" s="3"/>
      <c r="C751" s="3"/>
      <c r="D751" s="3"/>
      <c r="E751" s="3"/>
      <c r="F751" s="3"/>
      <c r="G751" s="3"/>
      <c r="H751" s="3"/>
      <c r="I751" s="3"/>
      <c r="J751" s="3"/>
      <c r="K751" s="3" t="str">
        <f t="shared" si="22"/>
        <v/>
      </c>
      <c r="L751" s="96"/>
    </row>
    <row r="752" spans="1:12" x14ac:dyDescent="0.3">
      <c r="A752" s="7">
        <f t="shared" si="23"/>
        <v>748</v>
      </c>
      <c r="B752" s="3"/>
      <c r="C752" s="3"/>
      <c r="D752" s="3"/>
      <c r="E752" s="3"/>
      <c r="F752" s="3"/>
      <c r="G752" s="3"/>
      <c r="H752" s="3"/>
      <c r="I752" s="3"/>
      <c r="J752" s="3"/>
      <c r="K752" s="3" t="str">
        <f t="shared" si="22"/>
        <v/>
      </c>
      <c r="L752" s="96"/>
    </row>
    <row r="753" spans="1:12" x14ac:dyDescent="0.3">
      <c r="A753" s="7">
        <f t="shared" si="23"/>
        <v>749</v>
      </c>
      <c r="B753" s="3"/>
      <c r="C753" s="3"/>
      <c r="D753" s="3"/>
      <c r="E753" s="3"/>
      <c r="F753" s="3"/>
      <c r="G753" s="3"/>
      <c r="H753" s="3"/>
      <c r="I753" s="3"/>
      <c r="J753" s="3"/>
      <c r="K753" s="3" t="str">
        <f t="shared" si="22"/>
        <v/>
      </c>
      <c r="L753" s="96"/>
    </row>
    <row r="754" spans="1:12" x14ac:dyDescent="0.3">
      <c r="A754" s="7">
        <f t="shared" si="23"/>
        <v>750</v>
      </c>
      <c r="B754" s="3"/>
      <c r="C754" s="3"/>
      <c r="D754" s="3"/>
      <c r="E754" s="3"/>
      <c r="F754" s="3"/>
      <c r="G754" s="3"/>
      <c r="H754" s="3"/>
      <c r="I754" s="3"/>
      <c r="J754" s="3"/>
      <c r="K754" s="3" t="str">
        <f t="shared" si="22"/>
        <v/>
      </c>
      <c r="L754" s="96"/>
    </row>
    <row r="755" spans="1:12" x14ac:dyDescent="0.3">
      <c r="A755" s="7">
        <f t="shared" si="23"/>
        <v>751</v>
      </c>
      <c r="B755" s="3"/>
      <c r="C755" s="3"/>
      <c r="D755" s="3"/>
      <c r="E755" s="3"/>
      <c r="F755" s="3"/>
      <c r="G755" s="3"/>
      <c r="H755" s="3"/>
      <c r="I755" s="3"/>
      <c r="J755" s="3"/>
      <c r="K755" s="3" t="str">
        <f t="shared" si="22"/>
        <v/>
      </c>
      <c r="L755" s="96"/>
    </row>
    <row r="756" spans="1:12" x14ac:dyDescent="0.3">
      <c r="A756" s="7">
        <f t="shared" si="23"/>
        <v>752</v>
      </c>
      <c r="B756" s="3"/>
      <c r="C756" s="3"/>
      <c r="D756" s="3"/>
      <c r="E756" s="3"/>
      <c r="F756" s="3"/>
      <c r="G756" s="3"/>
      <c r="H756" s="3"/>
      <c r="I756" s="3"/>
      <c r="J756" s="3"/>
      <c r="K756" s="3" t="str">
        <f t="shared" si="22"/>
        <v/>
      </c>
      <c r="L756" s="96"/>
    </row>
    <row r="757" spans="1:12" x14ac:dyDescent="0.3">
      <c r="A757" s="7">
        <f t="shared" si="23"/>
        <v>753</v>
      </c>
      <c r="B757" s="3"/>
      <c r="C757" s="3"/>
      <c r="D757" s="3"/>
      <c r="E757" s="3"/>
      <c r="F757" s="3"/>
      <c r="G757" s="3"/>
      <c r="H757" s="3"/>
      <c r="I757" s="3"/>
      <c r="J757" s="3"/>
      <c r="K757" s="3" t="str">
        <f t="shared" si="22"/>
        <v/>
      </c>
      <c r="L757" s="96"/>
    </row>
    <row r="758" spans="1:12" x14ac:dyDescent="0.3">
      <c r="A758" s="7">
        <f t="shared" si="23"/>
        <v>754</v>
      </c>
      <c r="B758" s="3"/>
      <c r="C758" s="3"/>
      <c r="D758" s="3"/>
      <c r="E758" s="3"/>
      <c r="F758" s="3"/>
      <c r="G758" s="3"/>
      <c r="H758" s="3"/>
      <c r="I758" s="3"/>
      <c r="J758" s="3"/>
      <c r="K758" s="3" t="str">
        <f t="shared" si="22"/>
        <v/>
      </c>
      <c r="L758" s="96"/>
    </row>
    <row r="759" spans="1:12" x14ac:dyDescent="0.3">
      <c r="A759" s="7">
        <f t="shared" si="23"/>
        <v>755</v>
      </c>
      <c r="B759" s="3"/>
      <c r="C759" s="3"/>
      <c r="D759" s="3"/>
      <c r="E759" s="3"/>
      <c r="F759" s="3"/>
      <c r="G759" s="3"/>
      <c r="H759" s="3"/>
      <c r="I759" s="3"/>
      <c r="J759" s="3"/>
      <c r="K759" s="3" t="str">
        <f t="shared" si="22"/>
        <v/>
      </c>
      <c r="L759" s="96"/>
    </row>
    <row r="760" spans="1:12" x14ac:dyDescent="0.3">
      <c r="A760" s="7">
        <f t="shared" si="23"/>
        <v>756</v>
      </c>
      <c r="B760" s="3"/>
      <c r="C760" s="3"/>
      <c r="D760" s="3"/>
      <c r="E760" s="3"/>
      <c r="F760" s="3"/>
      <c r="G760" s="3"/>
      <c r="H760" s="3"/>
      <c r="I760" s="3"/>
      <c r="J760" s="3"/>
      <c r="K760" s="3" t="str">
        <f t="shared" si="22"/>
        <v/>
      </c>
      <c r="L760" s="96"/>
    </row>
    <row r="761" spans="1:12" x14ac:dyDescent="0.3">
      <c r="A761" s="7">
        <f t="shared" si="23"/>
        <v>757</v>
      </c>
      <c r="B761" s="3"/>
      <c r="C761" s="3"/>
      <c r="D761" s="3"/>
      <c r="E761" s="3"/>
      <c r="F761" s="3"/>
      <c r="G761" s="3"/>
      <c r="H761" s="3"/>
      <c r="I761" s="3"/>
      <c r="J761" s="3"/>
      <c r="K761" s="3" t="str">
        <f t="shared" si="22"/>
        <v/>
      </c>
      <c r="L761" s="96"/>
    </row>
    <row r="762" spans="1:12" x14ac:dyDescent="0.3">
      <c r="A762" s="7">
        <f t="shared" si="23"/>
        <v>758</v>
      </c>
      <c r="B762" s="3"/>
      <c r="C762" s="3"/>
      <c r="D762" s="3"/>
      <c r="E762" s="3"/>
      <c r="F762" s="3"/>
      <c r="G762" s="3"/>
      <c r="H762" s="3"/>
      <c r="I762" s="3"/>
      <c r="J762" s="3"/>
      <c r="K762" s="3" t="str">
        <f t="shared" si="22"/>
        <v/>
      </c>
      <c r="L762" s="96"/>
    </row>
    <row r="763" spans="1:12" x14ac:dyDescent="0.3">
      <c r="A763" s="7">
        <f t="shared" si="23"/>
        <v>759</v>
      </c>
      <c r="B763" s="3"/>
      <c r="C763" s="3"/>
      <c r="D763" s="3"/>
      <c r="E763" s="3"/>
      <c r="F763" s="3"/>
      <c r="G763" s="3"/>
      <c r="H763" s="3"/>
      <c r="I763" s="3"/>
      <c r="J763" s="3"/>
      <c r="K763" s="3" t="str">
        <f t="shared" si="22"/>
        <v/>
      </c>
      <c r="L763" s="96"/>
    </row>
    <row r="764" spans="1:12" x14ac:dyDescent="0.3">
      <c r="A764" s="7">
        <f t="shared" si="23"/>
        <v>760</v>
      </c>
      <c r="B764" s="3"/>
      <c r="C764" s="3"/>
      <c r="D764" s="3"/>
      <c r="E764" s="3"/>
      <c r="F764" s="3"/>
      <c r="G764" s="3"/>
      <c r="H764" s="3"/>
      <c r="I764" s="3"/>
      <c r="J764" s="3"/>
      <c r="K764" s="3" t="str">
        <f t="shared" si="22"/>
        <v/>
      </c>
      <c r="L764" s="96"/>
    </row>
    <row r="765" spans="1:12" x14ac:dyDescent="0.3">
      <c r="A765" s="7">
        <f t="shared" si="23"/>
        <v>761</v>
      </c>
      <c r="B765" s="3"/>
      <c r="C765" s="3"/>
      <c r="D765" s="3"/>
      <c r="E765" s="3"/>
      <c r="F765" s="3"/>
      <c r="G765" s="3"/>
      <c r="H765" s="3"/>
      <c r="I765" s="3"/>
      <c r="J765" s="3"/>
      <c r="K765" s="3" t="str">
        <f t="shared" si="22"/>
        <v/>
      </c>
      <c r="L765" s="96"/>
    </row>
    <row r="766" spans="1:12" x14ac:dyDescent="0.3">
      <c r="A766" s="7">
        <f t="shared" si="23"/>
        <v>762</v>
      </c>
      <c r="B766" s="3"/>
      <c r="C766" s="3"/>
      <c r="D766" s="3"/>
      <c r="E766" s="3"/>
      <c r="F766" s="3"/>
      <c r="G766" s="3"/>
      <c r="H766" s="3"/>
      <c r="I766" s="3"/>
      <c r="J766" s="3"/>
      <c r="K766" s="3" t="str">
        <f t="shared" si="22"/>
        <v/>
      </c>
      <c r="L766" s="96"/>
    </row>
    <row r="767" spans="1:12" x14ac:dyDescent="0.3">
      <c r="A767" s="7">
        <f t="shared" si="23"/>
        <v>763</v>
      </c>
      <c r="B767" s="3"/>
      <c r="C767" s="3"/>
      <c r="D767" s="3"/>
      <c r="E767" s="3"/>
      <c r="F767" s="3"/>
      <c r="G767" s="3"/>
      <c r="H767" s="3"/>
      <c r="I767" s="3"/>
      <c r="J767" s="3"/>
      <c r="K767" s="3" t="str">
        <f t="shared" si="22"/>
        <v/>
      </c>
      <c r="L767" s="96"/>
    </row>
    <row r="768" spans="1:12" x14ac:dyDescent="0.3">
      <c r="A768" s="7">
        <f t="shared" si="23"/>
        <v>764</v>
      </c>
      <c r="B768" s="3"/>
      <c r="C768" s="3"/>
      <c r="D768" s="3"/>
      <c r="E768" s="3"/>
      <c r="F768" s="3"/>
      <c r="G768" s="3"/>
      <c r="H768" s="3"/>
      <c r="I768" s="3"/>
      <c r="J768" s="3"/>
      <c r="K768" s="3" t="str">
        <f t="shared" si="22"/>
        <v/>
      </c>
      <c r="L768" s="96"/>
    </row>
    <row r="769" spans="1:12" x14ac:dyDescent="0.3">
      <c r="A769" s="7">
        <f t="shared" si="23"/>
        <v>765</v>
      </c>
      <c r="B769" s="3"/>
      <c r="C769" s="3"/>
      <c r="D769" s="3"/>
      <c r="E769" s="3"/>
      <c r="F769" s="3"/>
      <c r="G769" s="3"/>
      <c r="H769" s="3"/>
      <c r="I769" s="3"/>
      <c r="J769" s="3"/>
      <c r="K769" s="3" t="str">
        <f t="shared" si="22"/>
        <v/>
      </c>
      <c r="L769" s="96"/>
    </row>
    <row r="770" spans="1:12" x14ac:dyDescent="0.3">
      <c r="A770" s="7">
        <f t="shared" si="23"/>
        <v>766</v>
      </c>
      <c r="B770" s="3"/>
      <c r="C770" s="3"/>
      <c r="D770" s="3"/>
      <c r="E770" s="3"/>
      <c r="F770" s="3"/>
      <c r="G770" s="3"/>
      <c r="H770" s="3"/>
      <c r="I770" s="3"/>
      <c r="J770" s="3"/>
      <c r="K770" s="3" t="str">
        <f t="shared" si="22"/>
        <v/>
      </c>
      <c r="L770" s="96"/>
    </row>
    <row r="771" spans="1:12" x14ac:dyDescent="0.3">
      <c r="A771" s="7">
        <f t="shared" si="23"/>
        <v>767</v>
      </c>
      <c r="B771" s="3"/>
      <c r="C771" s="3"/>
      <c r="D771" s="3"/>
      <c r="E771" s="3"/>
      <c r="F771" s="3"/>
      <c r="G771" s="3"/>
      <c r="H771" s="3"/>
      <c r="I771" s="3"/>
      <c r="J771" s="3"/>
      <c r="K771" s="3" t="str">
        <f t="shared" si="22"/>
        <v/>
      </c>
      <c r="L771" s="96"/>
    </row>
    <row r="772" spans="1:12" x14ac:dyDescent="0.3">
      <c r="A772" s="7">
        <f t="shared" si="23"/>
        <v>768</v>
      </c>
      <c r="B772" s="3"/>
      <c r="C772" s="3"/>
      <c r="D772" s="3"/>
      <c r="E772" s="3"/>
      <c r="F772" s="3"/>
      <c r="G772" s="3"/>
      <c r="H772" s="3"/>
      <c r="I772" s="3"/>
      <c r="J772" s="3"/>
      <c r="K772" s="3" t="str">
        <f t="shared" si="22"/>
        <v/>
      </c>
      <c r="L772" s="96"/>
    </row>
    <row r="773" spans="1:12" x14ac:dyDescent="0.3">
      <c r="A773" s="7">
        <f t="shared" si="23"/>
        <v>769</v>
      </c>
      <c r="B773" s="3"/>
      <c r="C773" s="3"/>
      <c r="D773" s="3"/>
      <c r="E773" s="3"/>
      <c r="F773" s="3"/>
      <c r="G773" s="3"/>
      <c r="H773" s="3"/>
      <c r="I773" s="3"/>
      <c r="J773" s="3"/>
      <c r="K773" s="3" t="str">
        <f t="shared" ref="K773:K836" si="24">IF(ISBLANK(E773),"",IF(E773=J773,1,0))</f>
        <v/>
      </c>
      <c r="L773" s="96"/>
    </row>
    <row r="774" spans="1:12" x14ac:dyDescent="0.3">
      <c r="A774" s="7">
        <f t="shared" si="23"/>
        <v>770</v>
      </c>
      <c r="B774" s="3"/>
      <c r="C774" s="3"/>
      <c r="D774" s="3"/>
      <c r="E774" s="3"/>
      <c r="F774" s="3"/>
      <c r="G774" s="3"/>
      <c r="H774" s="3"/>
      <c r="I774" s="3"/>
      <c r="J774" s="3"/>
      <c r="K774" s="3" t="str">
        <f t="shared" si="24"/>
        <v/>
      </c>
      <c r="L774" s="96"/>
    </row>
    <row r="775" spans="1:12" x14ac:dyDescent="0.3">
      <c r="A775" s="7">
        <f t="shared" ref="A775:A838" si="25">A774+1</f>
        <v>771</v>
      </c>
      <c r="B775" s="3"/>
      <c r="C775" s="3"/>
      <c r="D775" s="3"/>
      <c r="E775" s="3"/>
      <c r="F775" s="3"/>
      <c r="G775" s="3"/>
      <c r="H775" s="3"/>
      <c r="I775" s="3"/>
      <c r="J775" s="3"/>
      <c r="K775" s="3" t="str">
        <f t="shared" si="24"/>
        <v/>
      </c>
      <c r="L775" s="96"/>
    </row>
    <row r="776" spans="1:12" x14ac:dyDescent="0.3">
      <c r="A776" s="7">
        <f t="shared" si="25"/>
        <v>772</v>
      </c>
      <c r="B776" s="3"/>
      <c r="C776" s="3"/>
      <c r="D776" s="3"/>
      <c r="E776" s="3"/>
      <c r="F776" s="3"/>
      <c r="G776" s="3"/>
      <c r="H776" s="3"/>
      <c r="I776" s="3"/>
      <c r="J776" s="3"/>
      <c r="K776" s="3" t="str">
        <f t="shared" si="24"/>
        <v/>
      </c>
      <c r="L776" s="96"/>
    </row>
    <row r="777" spans="1:12" x14ac:dyDescent="0.3">
      <c r="A777" s="7">
        <f t="shared" si="25"/>
        <v>773</v>
      </c>
      <c r="B777" s="3"/>
      <c r="C777" s="3"/>
      <c r="D777" s="3"/>
      <c r="E777" s="3"/>
      <c r="F777" s="3"/>
      <c r="G777" s="3"/>
      <c r="H777" s="3"/>
      <c r="I777" s="3"/>
      <c r="J777" s="3"/>
      <c r="K777" s="3" t="str">
        <f t="shared" si="24"/>
        <v/>
      </c>
      <c r="L777" s="96"/>
    </row>
    <row r="778" spans="1:12" x14ac:dyDescent="0.3">
      <c r="A778" s="7">
        <f t="shared" si="25"/>
        <v>774</v>
      </c>
      <c r="B778" s="3"/>
      <c r="C778" s="3"/>
      <c r="D778" s="3"/>
      <c r="E778" s="3"/>
      <c r="F778" s="3"/>
      <c r="G778" s="3"/>
      <c r="H778" s="3"/>
      <c r="I778" s="3"/>
      <c r="J778" s="3"/>
      <c r="K778" s="3" t="str">
        <f t="shared" si="24"/>
        <v/>
      </c>
      <c r="L778" s="96"/>
    </row>
    <row r="779" spans="1:12" x14ac:dyDescent="0.3">
      <c r="A779" s="7">
        <f t="shared" si="25"/>
        <v>775</v>
      </c>
      <c r="B779" s="3"/>
      <c r="C779" s="3"/>
      <c r="D779" s="3"/>
      <c r="E779" s="3"/>
      <c r="F779" s="3"/>
      <c r="G779" s="3"/>
      <c r="H779" s="3"/>
      <c r="I779" s="3"/>
      <c r="J779" s="3"/>
      <c r="K779" s="3" t="str">
        <f t="shared" si="24"/>
        <v/>
      </c>
      <c r="L779" s="96"/>
    </row>
    <row r="780" spans="1:12" x14ac:dyDescent="0.3">
      <c r="A780" s="7">
        <f t="shared" si="25"/>
        <v>776</v>
      </c>
      <c r="B780" s="3"/>
      <c r="C780" s="3"/>
      <c r="D780" s="3"/>
      <c r="E780" s="3"/>
      <c r="F780" s="3"/>
      <c r="G780" s="3"/>
      <c r="H780" s="3"/>
      <c r="I780" s="3"/>
      <c r="J780" s="3"/>
      <c r="K780" s="3" t="str">
        <f t="shared" si="24"/>
        <v/>
      </c>
      <c r="L780" s="96"/>
    </row>
    <row r="781" spans="1:12" x14ac:dyDescent="0.3">
      <c r="A781" s="7">
        <f t="shared" si="25"/>
        <v>777</v>
      </c>
      <c r="B781" s="3"/>
      <c r="C781" s="3"/>
      <c r="D781" s="3"/>
      <c r="E781" s="3"/>
      <c r="F781" s="3"/>
      <c r="G781" s="3"/>
      <c r="H781" s="3"/>
      <c r="I781" s="3"/>
      <c r="J781" s="3"/>
      <c r="K781" s="3" t="str">
        <f t="shared" si="24"/>
        <v/>
      </c>
      <c r="L781" s="96"/>
    </row>
    <row r="782" spans="1:12" x14ac:dyDescent="0.3">
      <c r="A782" s="7">
        <f t="shared" si="25"/>
        <v>778</v>
      </c>
      <c r="B782" s="3"/>
      <c r="C782" s="3"/>
      <c r="D782" s="3"/>
      <c r="E782" s="3"/>
      <c r="F782" s="3"/>
      <c r="G782" s="3"/>
      <c r="H782" s="3"/>
      <c r="I782" s="3"/>
      <c r="J782" s="3"/>
      <c r="K782" s="3" t="str">
        <f t="shared" si="24"/>
        <v/>
      </c>
      <c r="L782" s="96"/>
    </row>
    <row r="783" spans="1:12" x14ac:dyDescent="0.3">
      <c r="A783" s="7">
        <f t="shared" si="25"/>
        <v>779</v>
      </c>
      <c r="B783" s="3"/>
      <c r="C783" s="3"/>
      <c r="D783" s="3"/>
      <c r="E783" s="3"/>
      <c r="F783" s="3"/>
      <c r="G783" s="3"/>
      <c r="H783" s="3"/>
      <c r="I783" s="3"/>
      <c r="J783" s="3"/>
      <c r="K783" s="3" t="str">
        <f t="shared" si="24"/>
        <v/>
      </c>
      <c r="L783" s="96"/>
    </row>
    <row r="784" spans="1:12" x14ac:dyDescent="0.3">
      <c r="A784" s="7">
        <f t="shared" si="25"/>
        <v>780</v>
      </c>
      <c r="B784" s="3"/>
      <c r="C784" s="3"/>
      <c r="D784" s="3"/>
      <c r="E784" s="3"/>
      <c r="F784" s="3"/>
      <c r="G784" s="3"/>
      <c r="H784" s="3"/>
      <c r="I784" s="3"/>
      <c r="J784" s="3"/>
      <c r="K784" s="3" t="str">
        <f t="shared" si="24"/>
        <v/>
      </c>
      <c r="L784" s="96"/>
    </row>
    <row r="785" spans="1:12" x14ac:dyDescent="0.3">
      <c r="A785" s="7">
        <f t="shared" si="25"/>
        <v>781</v>
      </c>
      <c r="B785" s="3"/>
      <c r="C785" s="3"/>
      <c r="D785" s="3"/>
      <c r="E785" s="3"/>
      <c r="F785" s="3"/>
      <c r="G785" s="3"/>
      <c r="H785" s="3"/>
      <c r="I785" s="3"/>
      <c r="J785" s="3"/>
      <c r="K785" s="3" t="str">
        <f t="shared" si="24"/>
        <v/>
      </c>
      <c r="L785" s="96"/>
    </row>
    <row r="786" spans="1:12" x14ac:dyDescent="0.3">
      <c r="A786" s="7">
        <f t="shared" si="25"/>
        <v>782</v>
      </c>
      <c r="B786" s="3"/>
      <c r="C786" s="3"/>
      <c r="D786" s="3"/>
      <c r="E786" s="3"/>
      <c r="F786" s="3"/>
      <c r="G786" s="3"/>
      <c r="H786" s="3"/>
      <c r="I786" s="3"/>
      <c r="J786" s="3"/>
      <c r="K786" s="3" t="str">
        <f t="shared" si="24"/>
        <v/>
      </c>
      <c r="L786" s="96"/>
    </row>
    <row r="787" spans="1:12" x14ac:dyDescent="0.3">
      <c r="A787" s="7">
        <f t="shared" si="25"/>
        <v>783</v>
      </c>
      <c r="B787" s="3"/>
      <c r="C787" s="3"/>
      <c r="D787" s="3"/>
      <c r="E787" s="3"/>
      <c r="F787" s="3"/>
      <c r="G787" s="3"/>
      <c r="H787" s="3"/>
      <c r="I787" s="3"/>
      <c r="J787" s="3"/>
      <c r="K787" s="3" t="str">
        <f t="shared" si="24"/>
        <v/>
      </c>
      <c r="L787" s="96"/>
    </row>
    <row r="788" spans="1:12" x14ac:dyDescent="0.3">
      <c r="A788" s="7">
        <f t="shared" si="25"/>
        <v>784</v>
      </c>
      <c r="B788" s="3"/>
      <c r="C788" s="3"/>
      <c r="D788" s="3"/>
      <c r="E788" s="3"/>
      <c r="F788" s="3"/>
      <c r="G788" s="3"/>
      <c r="H788" s="3"/>
      <c r="I788" s="3"/>
      <c r="J788" s="3"/>
      <c r="K788" s="3" t="str">
        <f t="shared" si="24"/>
        <v/>
      </c>
      <c r="L788" s="96"/>
    </row>
    <row r="789" spans="1:12" x14ac:dyDescent="0.3">
      <c r="A789" s="7">
        <f t="shared" si="25"/>
        <v>785</v>
      </c>
      <c r="B789" s="3"/>
      <c r="C789" s="3"/>
      <c r="D789" s="3"/>
      <c r="E789" s="3"/>
      <c r="F789" s="3"/>
      <c r="G789" s="3"/>
      <c r="H789" s="3"/>
      <c r="I789" s="3"/>
      <c r="J789" s="3"/>
      <c r="K789" s="3" t="str">
        <f t="shared" si="24"/>
        <v/>
      </c>
      <c r="L789" s="96"/>
    </row>
    <row r="790" spans="1:12" x14ac:dyDescent="0.3">
      <c r="A790" s="7">
        <f t="shared" si="25"/>
        <v>786</v>
      </c>
      <c r="B790" s="3"/>
      <c r="C790" s="3"/>
      <c r="D790" s="3"/>
      <c r="E790" s="3"/>
      <c r="F790" s="3"/>
      <c r="G790" s="3"/>
      <c r="H790" s="3"/>
      <c r="I790" s="3"/>
      <c r="J790" s="3"/>
      <c r="K790" s="3" t="str">
        <f t="shared" si="24"/>
        <v/>
      </c>
      <c r="L790" s="96"/>
    </row>
    <row r="791" spans="1:12" x14ac:dyDescent="0.3">
      <c r="A791" s="7">
        <f t="shared" si="25"/>
        <v>787</v>
      </c>
      <c r="B791" s="3"/>
      <c r="C791" s="3"/>
      <c r="D791" s="3"/>
      <c r="E791" s="3"/>
      <c r="F791" s="3"/>
      <c r="G791" s="3"/>
      <c r="H791" s="3"/>
      <c r="I791" s="3"/>
      <c r="J791" s="3"/>
      <c r="K791" s="3" t="str">
        <f t="shared" si="24"/>
        <v/>
      </c>
      <c r="L791" s="96"/>
    </row>
    <row r="792" spans="1:12" x14ac:dyDescent="0.3">
      <c r="A792" s="7">
        <f t="shared" si="25"/>
        <v>788</v>
      </c>
      <c r="B792" s="3"/>
      <c r="C792" s="3"/>
      <c r="D792" s="3"/>
      <c r="E792" s="3"/>
      <c r="F792" s="3"/>
      <c r="G792" s="3"/>
      <c r="H792" s="3"/>
      <c r="I792" s="3"/>
      <c r="J792" s="3"/>
      <c r="K792" s="3" t="str">
        <f t="shared" si="24"/>
        <v/>
      </c>
      <c r="L792" s="96"/>
    </row>
    <row r="793" spans="1:12" x14ac:dyDescent="0.3">
      <c r="A793" s="7">
        <f t="shared" si="25"/>
        <v>789</v>
      </c>
      <c r="B793" s="3"/>
      <c r="C793" s="3"/>
      <c r="D793" s="3"/>
      <c r="E793" s="3"/>
      <c r="F793" s="3"/>
      <c r="G793" s="3"/>
      <c r="H793" s="3"/>
      <c r="I793" s="3"/>
      <c r="J793" s="3"/>
      <c r="K793" s="3" t="str">
        <f t="shared" si="24"/>
        <v/>
      </c>
      <c r="L793" s="96"/>
    </row>
    <row r="794" spans="1:12" x14ac:dyDescent="0.3">
      <c r="A794" s="7">
        <f t="shared" si="25"/>
        <v>790</v>
      </c>
      <c r="B794" s="3"/>
      <c r="C794" s="3"/>
      <c r="D794" s="3"/>
      <c r="E794" s="3"/>
      <c r="F794" s="3"/>
      <c r="G794" s="3"/>
      <c r="H794" s="3"/>
      <c r="I794" s="3"/>
      <c r="J794" s="3"/>
      <c r="K794" s="3" t="str">
        <f t="shared" si="24"/>
        <v/>
      </c>
      <c r="L794" s="96"/>
    </row>
    <row r="795" spans="1:12" x14ac:dyDescent="0.3">
      <c r="A795" s="7">
        <f t="shared" si="25"/>
        <v>791</v>
      </c>
      <c r="B795" s="3"/>
      <c r="C795" s="3"/>
      <c r="D795" s="3"/>
      <c r="E795" s="3"/>
      <c r="F795" s="3"/>
      <c r="G795" s="3"/>
      <c r="H795" s="3"/>
      <c r="I795" s="3"/>
      <c r="J795" s="3"/>
      <c r="K795" s="3" t="str">
        <f t="shared" si="24"/>
        <v/>
      </c>
      <c r="L795" s="96"/>
    </row>
    <row r="796" spans="1:12" x14ac:dyDescent="0.3">
      <c r="A796" s="7">
        <f t="shared" si="25"/>
        <v>792</v>
      </c>
      <c r="B796" s="3"/>
      <c r="C796" s="3"/>
      <c r="D796" s="3"/>
      <c r="E796" s="3"/>
      <c r="F796" s="3"/>
      <c r="G796" s="3"/>
      <c r="H796" s="3"/>
      <c r="I796" s="3"/>
      <c r="J796" s="3"/>
      <c r="K796" s="3" t="str">
        <f t="shared" si="24"/>
        <v/>
      </c>
      <c r="L796" s="96"/>
    </row>
    <row r="797" spans="1:12" x14ac:dyDescent="0.3">
      <c r="A797" s="7">
        <f t="shared" si="25"/>
        <v>793</v>
      </c>
      <c r="B797" s="3"/>
      <c r="C797" s="3"/>
      <c r="D797" s="3"/>
      <c r="E797" s="3"/>
      <c r="F797" s="3"/>
      <c r="G797" s="3"/>
      <c r="H797" s="3"/>
      <c r="I797" s="3"/>
      <c r="J797" s="3"/>
      <c r="K797" s="3" t="str">
        <f t="shared" si="24"/>
        <v/>
      </c>
      <c r="L797" s="96"/>
    </row>
    <row r="798" spans="1:12" x14ac:dyDescent="0.3">
      <c r="A798" s="7">
        <f t="shared" si="25"/>
        <v>794</v>
      </c>
      <c r="B798" s="3"/>
      <c r="C798" s="3"/>
      <c r="D798" s="3"/>
      <c r="E798" s="3"/>
      <c r="F798" s="3"/>
      <c r="G798" s="3"/>
      <c r="H798" s="3"/>
      <c r="I798" s="3"/>
      <c r="J798" s="3"/>
      <c r="K798" s="3" t="str">
        <f t="shared" si="24"/>
        <v/>
      </c>
      <c r="L798" s="96"/>
    </row>
    <row r="799" spans="1:12" x14ac:dyDescent="0.3">
      <c r="A799" s="7">
        <f t="shared" si="25"/>
        <v>795</v>
      </c>
      <c r="B799" s="3"/>
      <c r="C799" s="3"/>
      <c r="D799" s="3"/>
      <c r="E799" s="3"/>
      <c r="F799" s="3"/>
      <c r="G799" s="3"/>
      <c r="H799" s="3"/>
      <c r="I799" s="3"/>
      <c r="J799" s="3"/>
      <c r="K799" s="3" t="str">
        <f t="shared" si="24"/>
        <v/>
      </c>
      <c r="L799" s="96"/>
    </row>
    <row r="800" spans="1:12" x14ac:dyDescent="0.3">
      <c r="A800" s="7">
        <f t="shared" si="25"/>
        <v>796</v>
      </c>
      <c r="B800" s="3"/>
      <c r="C800" s="3"/>
      <c r="D800" s="3"/>
      <c r="E800" s="3"/>
      <c r="F800" s="3"/>
      <c r="G800" s="3"/>
      <c r="H800" s="3"/>
      <c r="I800" s="3"/>
      <c r="J800" s="3"/>
      <c r="K800" s="3" t="str">
        <f t="shared" si="24"/>
        <v/>
      </c>
      <c r="L800" s="96"/>
    </row>
    <row r="801" spans="1:12" x14ac:dyDescent="0.3">
      <c r="A801" s="7">
        <f t="shared" si="25"/>
        <v>797</v>
      </c>
      <c r="B801" s="3"/>
      <c r="C801" s="3"/>
      <c r="D801" s="3"/>
      <c r="E801" s="3"/>
      <c r="F801" s="3"/>
      <c r="G801" s="3"/>
      <c r="H801" s="3"/>
      <c r="I801" s="3"/>
      <c r="J801" s="3"/>
      <c r="K801" s="3" t="str">
        <f t="shared" si="24"/>
        <v/>
      </c>
      <c r="L801" s="96"/>
    </row>
    <row r="802" spans="1:12" x14ac:dyDescent="0.3">
      <c r="A802" s="7">
        <f t="shared" si="25"/>
        <v>798</v>
      </c>
      <c r="B802" s="3"/>
      <c r="C802" s="3"/>
      <c r="D802" s="3"/>
      <c r="E802" s="3"/>
      <c r="F802" s="3"/>
      <c r="G802" s="3"/>
      <c r="H802" s="3"/>
      <c r="I802" s="3"/>
      <c r="J802" s="3"/>
      <c r="K802" s="3" t="str">
        <f t="shared" si="24"/>
        <v/>
      </c>
      <c r="L802" s="96"/>
    </row>
    <row r="803" spans="1:12" x14ac:dyDescent="0.3">
      <c r="A803" s="7">
        <f t="shared" si="25"/>
        <v>799</v>
      </c>
      <c r="B803" s="3"/>
      <c r="C803" s="3"/>
      <c r="D803" s="3"/>
      <c r="E803" s="3"/>
      <c r="F803" s="3"/>
      <c r="G803" s="3"/>
      <c r="H803" s="3"/>
      <c r="I803" s="3"/>
      <c r="J803" s="3"/>
      <c r="K803" s="3" t="str">
        <f t="shared" si="24"/>
        <v/>
      </c>
      <c r="L803" s="96"/>
    </row>
    <row r="804" spans="1:12" x14ac:dyDescent="0.3">
      <c r="A804" s="7">
        <f t="shared" si="25"/>
        <v>800</v>
      </c>
      <c r="B804" s="3"/>
      <c r="C804" s="3"/>
      <c r="D804" s="3"/>
      <c r="E804" s="3"/>
      <c r="F804" s="3"/>
      <c r="G804" s="3"/>
      <c r="H804" s="3"/>
      <c r="I804" s="3"/>
      <c r="J804" s="3"/>
      <c r="K804" s="3" t="str">
        <f t="shared" si="24"/>
        <v/>
      </c>
      <c r="L804" s="96"/>
    </row>
    <row r="805" spans="1:12" x14ac:dyDescent="0.3">
      <c r="A805" s="7">
        <f t="shared" si="25"/>
        <v>801</v>
      </c>
      <c r="B805" s="3"/>
      <c r="C805" s="3"/>
      <c r="D805" s="3"/>
      <c r="E805" s="3"/>
      <c r="F805" s="3"/>
      <c r="G805" s="3"/>
      <c r="H805" s="3"/>
      <c r="I805" s="3"/>
      <c r="J805" s="3"/>
      <c r="K805" s="3" t="str">
        <f t="shared" si="24"/>
        <v/>
      </c>
      <c r="L805" s="96"/>
    </row>
    <row r="806" spans="1:12" x14ac:dyDescent="0.3">
      <c r="A806" s="7">
        <f t="shared" si="25"/>
        <v>802</v>
      </c>
      <c r="B806" s="3"/>
      <c r="C806" s="3"/>
      <c r="D806" s="3"/>
      <c r="E806" s="3"/>
      <c r="F806" s="3"/>
      <c r="G806" s="3"/>
      <c r="H806" s="3"/>
      <c r="I806" s="3"/>
      <c r="J806" s="3"/>
      <c r="K806" s="3" t="str">
        <f t="shared" si="24"/>
        <v/>
      </c>
      <c r="L806" s="96"/>
    </row>
    <row r="807" spans="1:12" x14ac:dyDescent="0.3">
      <c r="A807" s="7">
        <f t="shared" si="25"/>
        <v>803</v>
      </c>
      <c r="B807" s="3"/>
      <c r="C807" s="3"/>
      <c r="D807" s="3"/>
      <c r="E807" s="3"/>
      <c r="F807" s="3"/>
      <c r="G807" s="3"/>
      <c r="H807" s="3"/>
      <c r="I807" s="3"/>
      <c r="J807" s="3"/>
      <c r="K807" s="3" t="str">
        <f t="shared" si="24"/>
        <v/>
      </c>
      <c r="L807" s="96"/>
    </row>
    <row r="808" spans="1:12" x14ac:dyDescent="0.3">
      <c r="A808" s="7">
        <f t="shared" si="25"/>
        <v>804</v>
      </c>
      <c r="B808" s="3"/>
      <c r="C808" s="3"/>
      <c r="D808" s="3"/>
      <c r="E808" s="3"/>
      <c r="F808" s="3"/>
      <c r="G808" s="3"/>
      <c r="H808" s="3"/>
      <c r="I808" s="3"/>
      <c r="J808" s="3"/>
      <c r="K808" s="3" t="str">
        <f t="shared" si="24"/>
        <v/>
      </c>
      <c r="L808" s="96"/>
    </row>
    <row r="809" spans="1:12" x14ac:dyDescent="0.3">
      <c r="A809" s="7">
        <f t="shared" si="25"/>
        <v>805</v>
      </c>
      <c r="B809" s="3"/>
      <c r="C809" s="3"/>
      <c r="D809" s="3"/>
      <c r="E809" s="3"/>
      <c r="F809" s="3"/>
      <c r="G809" s="3"/>
      <c r="H809" s="3"/>
      <c r="I809" s="3"/>
      <c r="J809" s="3"/>
      <c r="K809" s="3" t="str">
        <f t="shared" si="24"/>
        <v/>
      </c>
      <c r="L809" s="96"/>
    </row>
    <row r="810" spans="1:12" x14ac:dyDescent="0.3">
      <c r="A810" s="7">
        <f t="shared" si="25"/>
        <v>806</v>
      </c>
      <c r="B810" s="3"/>
      <c r="C810" s="3"/>
      <c r="D810" s="3"/>
      <c r="E810" s="3"/>
      <c r="F810" s="3"/>
      <c r="G810" s="3"/>
      <c r="H810" s="3"/>
      <c r="I810" s="3"/>
      <c r="J810" s="3"/>
      <c r="K810" s="3" t="str">
        <f t="shared" si="24"/>
        <v/>
      </c>
      <c r="L810" s="96"/>
    </row>
    <row r="811" spans="1:12" x14ac:dyDescent="0.3">
      <c r="A811" s="7">
        <f t="shared" si="25"/>
        <v>807</v>
      </c>
      <c r="B811" s="3"/>
      <c r="C811" s="3"/>
      <c r="D811" s="3"/>
      <c r="E811" s="3"/>
      <c r="F811" s="3"/>
      <c r="G811" s="3"/>
      <c r="H811" s="3"/>
      <c r="I811" s="3"/>
      <c r="J811" s="3"/>
      <c r="K811" s="3" t="str">
        <f t="shared" si="24"/>
        <v/>
      </c>
      <c r="L811" s="96"/>
    </row>
    <row r="812" spans="1:12" x14ac:dyDescent="0.3">
      <c r="A812" s="7">
        <f t="shared" si="25"/>
        <v>808</v>
      </c>
      <c r="B812" s="3"/>
      <c r="C812" s="3"/>
      <c r="D812" s="3"/>
      <c r="E812" s="3"/>
      <c r="F812" s="3"/>
      <c r="G812" s="3"/>
      <c r="H812" s="3"/>
      <c r="I812" s="3"/>
      <c r="J812" s="3"/>
      <c r="K812" s="3" t="str">
        <f t="shared" si="24"/>
        <v/>
      </c>
      <c r="L812" s="96"/>
    </row>
    <row r="813" spans="1:12" x14ac:dyDescent="0.3">
      <c r="A813" s="7">
        <f t="shared" si="25"/>
        <v>809</v>
      </c>
      <c r="B813" s="3"/>
      <c r="C813" s="3"/>
      <c r="D813" s="3"/>
      <c r="E813" s="3"/>
      <c r="F813" s="3"/>
      <c r="G813" s="3"/>
      <c r="H813" s="3"/>
      <c r="I813" s="3"/>
      <c r="J813" s="3"/>
      <c r="K813" s="3" t="str">
        <f t="shared" si="24"/>
        <v/>
      </c>
      <c r="L813" s="96"/>
    </row>
    <row r="814" spans="1:12" x14ac:dyDescent="0.3">
      <c r="A814" s="7">
        <f t="shared" si="25"/>
        <v>810</v>
      </c>
      <c r="B814" s="3"/>
      <c r="C814" s="3"/>
      <c r="D814" s="3"/>
      <c r="E814" s="3"/>
      <c r="F814" s="3"/>
      <c r="G814" s="3"/>
      <c r="H814" s="3"/>
      <c r="I814" s="3"/>
      <c r="J814" s="3"/>
      <c r="K814" s="3" t="str">
        <f t="shared" si="24"/>
        <v/>
      </c>
      <c r="L814" s="96"/>
    </row>
    <row r="815" spans="1:12" x14ac:dyDescent="0.3">
      <c r="A815" s="7">
        <f t="shared" si="25"/>
        <v>811</v>
      </c>
      <c r="B815" s="3"/>
      <c r="C815" s="3"/>
      <c r="D815" s="3"/>
      <c r="E815" s="3"/>
      <c r="F815" s="3"/>
      <c r="G815" s="3"/>
      <c r="H815" s="3"/>
      <c r="I815" s="3"/>
      <c r="J815" s="3"/>
      <c r="K815" s="3" t="str">
        <f t="shared" si="24"/>
        <v/>
      </c>
      <c r="L815" s="96"/>
    </row>
    <row r="816" spans="1:12" x14ac:dyDescent="0.3">
      <c r="A816" s="7">
        <f t="shared" si="25"/>
        <v>812</v>
      </c>
      <c r="B816" s="3"/>
      <c r="C816" s="3"/>
      <c r="D816" s="3"/>
      <c r="E816" s="3"/>
      <c r="F816" s="3"/>
      <c r="G816" s="3"/>
      <c r="H816" s="3"/>
      <c r="I816" s="3"/>
      <c r="J816" s="3"/>
      <c r="K816" s="3" t="str">
        <f t="shared" si="24"/>
        <v/>
      </c>
      <c r="L816" s="96"/>
    </row>
    <row r="817" spans="1:12" x14ac:dyDescent="0.3">
      <c r="A817" s="7">
        <f t="shared" si="25"/>
        <v>813</v>
      </c>
      <c r="B817" s="3"/>
      <c r="C817" s="3"/>
      <c r="D817" s="3"/>
      <c r="E817" s="3"/>
      <c r="F817" s="3"/>
      <c r="G817" s="3"/>
      <c r="H817" s="3"/>
      <c r="I817" s="3"/>
      <c r="J817" s="3"/>
      <c r="K817" s="3" t="str">
        <f t="shared" si="24"/>
        <v/>
      </c>
      <c r="L817" s="96"/>
    </row>
    <row r="818" spans="1:12" x14ac:dyDescent="0.3">
      <c r="A818" s="7">
        <f t="shared" si="25"/>
        <v>814</v>
      </c>
      <c r="B818" s="3"/>
      <c r="C818" s="3"/>
      <c r="D818" s="3"/>
      <c r="E818" s="3"/>
      <c r="F818" s="3"/>
      <c r="G818" s="3"/>
      <c r="H818" s="3"/>
      <c r="I818" s="3"/>
      <c r="J818" s="3"/>
      <c r="K818" s="3" t="str">
        <f t="shared" si="24"/>
        <v/>
      </c>
      <c r="L818" s="96"/>
    </row>
    <row r="819" spans="1:12" x14ac:dyDescent="0.3">
      <c r="A819" s="7">
        <f t="shared" si="25"/>
        <v>815</v>
      </c>
      <c r="B819" s="3"/>
      <c r="C819" s="3"/>
      <c r="D819" s="3"/>
      <c r="E819" s="3"/>
      <c r="F819" s="3"/>
      <c r="G819" s="3"/>
      <c r="H819" s="3"/>
      <c r="I819" s="3"/>
      <c r="J819" s="3"/>
      <c r="K819" s="3" t="str">
        <f t="shared" si="24"/>
        <v/>
      </c>
      <c r="L819" s="96"/>
    </row>
    <row r="820" spans="1:12" x14ac:dyDescent="0.3">
      <c r="A820" s="7">
        <f t="shared" si="25"/>
        <v>816</v>
      </c>
      <c r="B820" s="3"/>
      <c r="C820" s="3"/>
      <c r="D820" s="3"/>
      <c r="E820" s="3"/>
      <c r="F820" s="3"/>
      <c r="G820" s="3"/>
      <c r="H820" s="3"/>
      <c r="I820" s="3"/>
      <c r="J820" s="3"/>
      <c r="K820" s="3" t="str">
        <f t="shared" si="24"/>
        <v/>
      </c>
      <c r="L820" s="96"/>
    </row>
    <row r="821" spans="1:12" x14ac:dyDescent="0.3">
      <c r="A821" s="7">
        <f t="shared" si="25"/>
        <v>817</v>
      </c>
      <c r="B821" s="3"/>
      <c r="C821" s="3"/>
      <c r="D821" s="3"/>
      <c r="E821" s="3"/>
      <c r="F821" s="3"/>
      <c r="G821" s="3"/>
      <c r="H821" s="3"/>
      <c r="I821" s="3"/>
      <c r="J821" s="3"/>
      <c r="K821" s="3" t="str">
        <f t="shared" si="24"/>
        <v/>
      </c>
      <c r="L821" s="96"/>
    </row>
    <row r="822" spans="1:12" x14ac:dyDescent="0.3">
      <c r="A822" s="7">
        <f t="shared" si="25"/>
        <v>818</v>
      </c>
      <c r="B822" s="3"/>
      <c r="C822" s="3"/>
      <c r="D822" s="3"/>
      <c r="E822" s="3"/>
      <c r="F822" s="3"/>
      <c r="G822" s="3"/>
      <c r="H822" s="3"/>
      <c r="I822" s="3"/>
      <c r="J822" s="3"/>
      <c r="K822" s="3" t="str">
        <f t="shared" si="24"/>
        <v/>
      </c>
      <c r="L822" s="96"/>
    </row>
    <row r="823" spans="1:12" x14ac:dyDescent="0.3">
      <c r="A823" s="7">
        <f t="shared" si="25"/>
        <v>819</v>
      </c>
      <c r="B823" s="3"/>
      <c r="C823" s="3"/>
      <c r="D823" s="3"/>
      <c r="E823" s="3"/>
      <c r="F823" s="3"/>
      <c r="G823" s="3"/>
      <c r="H823" s="3"/>
      <c r="I823" s="3"/>
      <c r="J823" s="3"/>
      <c r="K823" s="3" t="str">
        <f t="shared" si="24"/>
        <v/>
      </c>
      <c r="L823" s="96"/>
    </row>
    <row r="824" spans="1:12" x14ac:dyDescent="0.3">
      <c r="A824" s="7">
        <f t="shared" si="25"/>
        <v>820</v>
      </c>
      <c r="B824" s="3"/>
      <c r="C824" s="3"/>
      <c r="D824" s="3"/>
      <c r="E824" s="3"/>
      <c r="F824" s="3"/>
      <c r="G824" s="3"/>
      <c r="H824" s="3"/>
      <c r="I824" s="3"/>
      <c r="J824" s="3"/>
      <c r="K824" s="3" t="str">
        <f t="shared" si="24"/>
        <v/>
      </c>
      <c r="L824" s="96"/>
    </row>
    <row r="825" spans="1:12" x14ac:dyDescent="0.3">
      <c r="A825" s="7">
        <f t="shared" si="25"/>
        <v>821</v>
      </c>
      <c r="B825" s="3"/>
      <c r="C825" s="3"/>
      <c r="D825" s="3"/>
      <c r="E825" s="3"/>
      <c r="F825" s="3"/>
      <c r="G825" s="3"/>
      <c r="H825" s="3"/>
      <c r="I825" s="3"/>
      <c r="J825" s="3"/>
      <c r="K825" s="3" t="str">
        <f t="shared" si="24"/>
        <v/>
      </c>
      <c r="L825" s="96"/>
    </row>
    <row r="826" spans="1:12" x14ac:dyDescent="0.3">
      <c r="A826" s="7">
        <f t="shared" si="25"/>
        <v>822</v>
      </c>
      <c r="B826" s="3"/>
      <c r="C826" s="3"/>
      <c r="D826" s="3"/>
      <c r="E826" s="3"/>
      <c r="F826" s="3"/>
      <c r="G826" s="3"/>
      <c r="H826" s="3"/>
      <c r="I826" s="3"/>
      <c r="J826" s="3"/>
      <c r="K826" s="3" t="str">
        <f t="shared" si="24"/>
        <v/>
      </c>
      <c r="L826" s="96"/>
    </row>
    <row r="827" spans="1:12" x14ac:dyDescent="0.3">
      <c r="A827" s="7">
        <f t="shared" si="25"/>
        <v>823</v>
      </c>
      <c r="B827" s="3"/>
      <c r="C827" s="3"/>
      <c r="D827" s="3"/>
      <c r="E827" s="3"/>
      <c r="F827" s="3"/>
      <c r="G827" s="3"/>
      <c r="H827" s="3"/>
      <c r="I827" s="3"/>
      <c r="J827" s="3"/>
      <c r="K827" s="3" t="str">
        <f t="shared" si="24"/>
        <v/>
      </c>
      <c r="L827" s="96"/>
    </row>
    <row r="828" spans="1:12" x14ac:dyDescent="0.3">
      <c r="A828" s="7">
        <f t="shared" si="25"/>
        <v>824</v>
      </c>
      <c r="B828" s="3"/>
      <c r="C828" s="3"/>
      <c r="D828" s="3"/>
      <c r="E828" s="3"/>
      <c r="F828" s="3"/>
      <c r="G828" s="3"/>
      <c r="H828" s="3"/>
      <c r="I828" s="3"/>
      <c r="J828" s="3"/>
      <c r="K828" s="3" t="str">
        <f t="shared" si="24"/>
        <v/>
      </c>
      <c r="L828" s="96"/>
    </row>
    <row r="829" spans="1:12" x14ac:dyDescent="0.3">
      <c r="A829" s="7">
        <f t="shared" si="25"/>
        <v>825</v>
      </c>
      <c r="B829" s="3"/>
      <c r="C829" s="3"/>
      <c r="D829" s="3"/>
      <c r="E829" s="3"/>
      <c r="F829" s="3"/>
      <c r="G829" s="3"/>
      <c r="H829" s="3"/>
      <c r="I829" s="3"/>
      <c r="J829" s="3"/>
      <c r="K829" s="3" t="str">
        <f t="shared" si="24"/>
        <v/>
      </c>
      <c r="L829" s="96"/>
    </row>
    <row r="830" spans="1:12" x14ac:dyDescent="0.3">
      <c r="A830" s="7">
        <f t="shared" si="25"/>
        <v>826</v>
      </c>
      <c r="B830" s="3"/>
      <c r="C830" s="3"/>
      <c r="D830" s="3"/>
      <c r="E830" s="3"/>
      <c r="F830" s="3"/>
      <c r="G830" s="3"/>
      <c r="H830" s="3"/>
      <c r="I830" s="3"/>
      <c r="J830" s="3"/>
      <c r="K830" s="3" t="str">
        <f t="shared" si="24"/>
        <v/>
      </c>
      <c r="L830" s="96"/>
    </row>
    <row r="831" spans="1:12" x14ac:dyDescent="0.3">
      <c r="A831" s="7">
        <f t="shared" si="25"/>
        <v>827</v>
      </c>
      <c r="B831" s="3"/>
      <c r="C831" s="3"/>
      <c r="D831" s="3"/>
      <c r="E831" s="3"/>
      <c r="F831" s="3"/>
      <c r="G831" s="3"/>
      <c r="H831" s="3"/>
      <c r="I831" s="3"/>
      <c r="J831" s="3"/>
      <c r="K831" s="3" t="str">
        <f t="shared" si="24"/>
        <v/>
      </c>
      <c r="L831" s="96"/>
    </row>
    <row r="832" spans="1:12" x14ac:dyDescent="0.3">
      <c r="A832" s="7">
        <f t="shared" si="25"/>
        <v>828</v>
      </c>
      <c r="B832" s="3"/>
      <c r="C832" s="3"/>
      <c r="D832" s="3"/>
      <c r="E832" s="3"/>
      <c r="F832" s="3"/>
      <c r="G832" s="3"/>
      <c r="H832" s="3"/>
      <c r="I832" s="3"/>
      <c r="J832" s="3"/>
      <c r="K832" s="3" t="str">
        <f t="shared" si="24"/>
        <v/>
      </c>
      <c r="L832" s="96"/>
    </row>
    <row r="833" spans="1:12" x14ac:dyDescent="0.3">
      <c r="A833" s="7">
        <f t="shared" si="25"/>
        <v>829</v>
      </c>
      <c r="B833" s="3"/>
      <c r="C833" s="3"/>
      <c r="D833" s="3"/>
      <c r="E833" s="3"/>
      <c r="F833" s="3"/>
      <c r="G833" s="3"/>
      <c r="H833" s="3"/>
      <c r="I833" s="3"/>
      <c r="J833" s="3"/>
      <c r="K833" s="3" t="str">
        <f t="shared" si="24"/>
        <v/>
      </c>
      <c r="L833" s="96"/>
    </row>
    <row r="834" spans="1:12" x14ac:dyDescent="0.3">
      <c r="A834" s="7">
        <f t="shared" si="25"/>
        <v>830</v>
      </c>
      <c r="B834" s="3"/>
      <c r="C834" s="3"/>
      <c r="D834" s="3"/>
      <c r="E834" s="3"/>
      <c r="F834" s="3"/>
      <c r="G834" s="3"/>
      <c r="H834" s="3"/>
      <c r="I834" s="3"/>
      <c r="J834" s="3"/>
      <c r="K834" s="3" t="str">
        <f t="shared" si="24"/>
        <v/>
      </c>
      <c r="L834" s="96"/>
    </row>
    <row r="835" spans="1:12" x14ac:dyDescent="0.3">
      <c r="A835" s="7">
        <f t="shared" si="25"/>
        <v>831</v>
      </c>
      <c r="B835" s="3"/>
      <c r="C835" s="3"/>
      <c r="D835" s="3"/>
      <c r="E835" s="3"/>
      <c r="F835" s="3"/>
      <c r="G835" s="3"/>
      <c r="H835" s="3"/>
      <c r="I835" s="3"/>
      <c r="J835" s="3"/>
      <c r="K835" s="3" t="str">
        <f t="shared" si="24"/>
        <v/>
      </c>
      <c r="L835" s="96"/>
    </row>
    <row r="836" spans="1:12" x14ac:dyDescent="0.3">
      <c r="A836" s="7">
        <f t="shared" si="25"/>
        <v>832</v>
      </c>
      <c r="B836" s="3"/>
      <c r="C836" s="3"/>
      <c r="D836" s="3"/>
      <c r="E836" s="3"/>
      <c r="F836" s="3"/>
      <c r="G836" s="3"/>
      <c r="H836" s="3"/>
      <c r="I836" s="3"/>
      <c r="J836" s="3"/>
      <c r="K836" s="3" t="str">
        <f t="shared" si="24"/>
        <v/>
      </c>
      <c r="L836" s="96"/>
    </row>
    <row r="837" spans="1:12" x14ac:dyDescent="0.3">
      <c r="A837" s="7">
        <f t="shared" si="25"/>
        <v>833</v>
      </c>
      <c r="B837" s="3"/>
      <c r="C837" s="3"/>
      <c r="D837" s="3"/>
      <c r="E837" s="3"/>
      <c r="F837" s="3"/>
      <c r="G837" s="3"/>
      <c r="H837" s="3"/>
      <c r="I837" s="3"/>
      <c r="J837" s="3"/>
      <c r="K837" s="3" t="str">
        <f t="shared" ref="K837:K900" si="26">IF(ISBLANK(E837),"",IF(E837=J837,1,0))</f>
        <v/>
      </c>
      <c r="L837" s="96"/>
    </row>
    <row r="838" spans="1:12" x14ac:dyDescent="0.3">
      <c r="A838" s="7">
        <f t="shared" si="25"/>
        <v>834</v>
      </c>
      <c r="B838" s="3"/>
      <c r="C838" s="3"/>
      <c r="D838" s="3"/>
      <c r="E838" s="3"/>
      <c r="F838" s="3"/>
      <c r="G838" s="3"/>
      <c r="H838" s="3"/>
      <c r="I838" s="3"/>
      <c r="J838" s="3"/>
      <c r="K838" s="3" t="str">
        <f t="shared" si="26"/>
        <v/>
      </c>
      <c r="L838" s="96"/>
    </row>
    <row r="839" spans="1:12" x14ac:dyDescent="0.3">
      <c r="A839" s="7">
        <f t="shared" ref="A839:A902" si="27">A838+1</f>
        <v>835</v>
      </c>
      <c r="B839" s="3"/>
      <c r="C839" s="3"/>
      <c r="D839" s="3"/>
      <c r="E839" s="3"/>
      <c r="F839" s="3"/>
      <c r="G839" s="3"/>
      <c r="H839" s="3"/>
      <c r="I839" s="3"/>
      <c r="J839" s="3"/>
      <c r="K839" s="3" t="str">
        <f t="shared" si="26"/>
        <v/>
      </c>
      <c r="L839" s="96"/>
    </row>
    <row r="840" spans="1:12" x14ac:dyDescent="0.3">
      <c r="A840" s="7">
        <f t="shared" si="27"/>
        <v>836</v>
      </c>
      <c r="B840" s="3"/>
      <c r="C840" s="3"/>
      <c r="D840" s="3"/>
      <c r="E840" s="3"/>
      <c r="F840" s="3"/>
      <c r="G840" s="3"/>
      <c r="H840" s="3"/>
      <c r="I840" s="3"/>
      <c r="J840" s="3"/>
      <c r="K840" s="3" t="str">
        <f t="shared" si="26"/>
        <v/>
      </c>
      <c r="L840" s="96"/>
    </row>
    <row r="841" spans="1:12" x14ac:dyDescent="0.3">
      <c r="A841" s="7">
        <f t="shared" si="27"/>
        <v>837</v>
      </c>
      <c r="B841" s="3"/>
      <c r="C841" s="3"/>
      <c r="D841" s="3"/>
      <c r="E841" s="3"/>
      <c r="F841" s="3"/>
      <c r="G841" s="3"/>
      <c r="H841" s="3"/>
      <c r="I841" s="3"/>
      <c r="J841" s="3"/>
      <c r="K841" s="3" t="str">
        <f t="shared" si="26"/>
        <v/>
      </c>
      <c r="L841" s="96"/>
    </row>
    <row r="842" spans="1:12" x14ac:dyDescent="0.3">
      <c r="A842" s="7">
        <f t="shared" si="27"/>
        <v>838</v>
      </c>
      <c r="B842" s="3"/>
      <c r="C842" s="3"/>
      <c r="D842" s="3"/>
      <c r="E842" s="3"/>
      <c r="F842" s="3"/>
      <c r="G842" s="3"/>
      <c r="H842" s="3"/>
      <c r="I842" s="3"/>
      <c r="J842" s="3"/>
      <c r="K842" s="3" t="str">
        <f t="shared" si="26"/>
        <v/>
      </c>
      <c r="L842" s="96"/>
    </row>
    <row r="843" spans="1:12" x14ac:dyDescent="0.3">
      <c r="A843" s="7">
        <f t="shared" si="27"/>
        <v>839</v>
      </c>
      <c r="B843" s="3"/>
      <c r="C843" s="3"/>
      <c r="D843" s="3"/>
      <c r="E843" s="3"/>
      <c r="F843" s="3"/>
      <c r="G843" s="3"/>
      <c r="H843" s="3"/>
      <c r="I843" s="3"/>
      <c r="J843" s="3"/>
      <c r="K843" s="3" t="str">
        <f t="shared" si="26"/>
        <v/>
      </c>
      <c r="L843" s="96"/>
    </row>
    <row r="844" spans="1:12" x14ac:dyDescent="0.3">
      <c r="A844" s="7">
        <f t="shared" si="27"/>
        <v>840</v>
      </c>
      <c r="B844" s="3"/>
      <c r="C844" s="3"/>
      <c r="D844" s="3"/>
      <c r="E844" s="3"/>
      <c r="F844" s="3"/>
      <c r="G844" s="3"/>
      <c r="H844" s="3"/>
      <c r="I844" s="3"/>
      <c r="J844" s="3"/>
      <c r="K844" s="3" t="str">
        <f t="shared" si="26"/>
        <v/>
      </c>
      <c r="L844" s="96"/>
    </row>
    <row r="845" spans="1:12" x14ac:dyDescent="0.3">
      <c r="A845" s="7">
        <f t="shared" si="27"/>
        <v>841</v>
      </c>
      <c r="B845" s="3"/>
      <c r="C845" s="3"/>
      <c r="D845" s="3"/>
      <c r="E845" s="3"/>
      <c r="F845" s="3"/>
      <c r="G845" s="3"/>
      <c r="H845" s="3"/>
      <c r="I845" s="3"/>
      <c r="J845" s="3"/>
      <c r="K845" s="3" t="str">
        <f t="shared" si="26"/>
        <v/>
      </c>
      <c r="L845" s="96"/>
    </row>
    <row r="846" spans="1:12" x14ac:dyDescent="0.3">
      <c r="A846" s="7">
        <f t="shared" si="27"/>
        <v>842</v>
      </c>
      <c r="B846" s="3"/>
      <c r="C846" s="3"/>
      <c r="D846" s="3"/>
      <c r="E846" s="3"/>
      <c r="F846" s="3"/>
      <c r="G846" s="3"/>
      <c r="H846" s="3"/>
      <c r="I846" s="3"/>
      <c r="J846" s="3"/>
      <c r="K846" s="3" t="str">
        <f t="shared" si="26"/>
        <v/>
      </c>
      <c r="L846" s="96"/>
    </row>
    <row r="847" spans="1:12" x14ac:dyDescent="0.3">
      <c r="A847" s="7">
        <f t="shared" si="27"/>
        <v>843</v>
      </c>
      <c r="B847" s="3"/>
      <c r="C847" s="3"/>
      <c r="D847" s="3"/>
      <c r="E847" s="3"/>
      <c r="F847" s="3"/>
      <c r="G847" s="3"/>
      <c r="H847" s="3"/>
      <c r="I847" s="3"/>
      <c r="J847" s="3"/>
      <c r="K847" s="3" t="str">
        <f t="shared" si="26"/>
        <v/>
      </c>
      <c r="L847" s="96"/>
    </row>
    <row r="848" spans="1:12" x14ac:dyDescent="0.3">
      <c r="A848" s="7">
        <f t="shared" si="27"/>
        <v>844</v>
      </c>
      <c r="B848" s="3"/>
      <c r="C848" s="3"/>
      <c r="D848" s="3"/>
      <c r="E848" s="3"/>
      <c r="F848" s="3"/>
      <c r="G848" s="3"/>
      <c r="H848" s="3"/>
      <c r="I848" s="3"/>
      <c r="J848" s="3"/>
      <c r="K848" s="3" t="str">
        <f t="shared" si="26"/>
        <v/>
      </c>
      <c r="L848" s="96"/>
    </row>
    <row r="849" spans="1:12" x14ac:dyDescent="0.3">
      <c r="A849" s="7">
        <f t="shared" si="27"/>
        <v>845</v>
      </c>
      <c r="B849" s="3"/>
      <c r="C849" s="3"/>
      <c r="D849" s="3"/>
      <c r="E849" s="3"/>
      <c r="F849" s="3"/>
      <c r="G849" s="3"/>
      <c r="H849" s="3"/>
      <c r="I849" s="3"/>
      <c r="J849" s="3"/>
      <c r="K849" s="3" t="str">
        <f t="shared" si="26"/>
        <v/>
      </c>
      <c r="L849" s="96"/>
    </row>
    <row r="850" spans="1:12" x14ac:dyDescent="0.3">
      <c r="A850" s="7">
        <f t="shared" si="27"/>
        <v>846</v>
      </c>
      <c r="B850" s="3"/>
      <c r="C850" s="3"/>
      <c r="D850" s="3"/>
      <c r="E850" s="3"/>
      <c r="F850" s="3"/>
      <c r="G850" s="3"/>
      <c r="H850" s="3"/>
      <c r="I850" s="3"/>
      <c r="J850" s="3"/>
      <c r="K850" s="3" t="str">
        <f t="shared" si="26"/>
        <v/>
      </c>
      <c r="L850" s="96"/>
    </row>
    <row r="851" spans="1:12" x14ac:dyDescent="0.3">
      <c r="A851" s="7">
        <f t="shared" si="27"/>
        <v>847</v>
      </c>
      <c r="B851" s="3"/>
      <c r="C851" s="3"/>
      <c r="D851" s="3"/>
      <c r="E851" s="3"/>
      <c r="F851" s="3"/>
      <c r="G851" s="3"/>
      <c r="H851" s="3"/>
      <c r="I851" s="3"/>
      <c r="J851" s="3"/>
      <c r="K851" s="3" t="str">
        <f t="shared" si="26"/>
        <v/>
      </c>
      <c r="L851" s="96"/>
    </row>
    <row r="852" spans="1:12" x14ac:dyDescent="0.3">
      <c r="A852" s="7">
        <f t="shared" si="27"/>
        <v>848</v>
      </c>
      <c r="B852" s="3"/>
      <c r="C852" s="3"/>
      <c r="D852" s="3"/>
      <c r="E852" s="3"/>
      <c r="F852" s="3"/>
      <c r="G852" s="3"/>
      <c r="H852" s="3"/>
      <c r="I852" s="3"/>
      <c r="J852" s="3"/>
      <c r="K852" s="3" t="str">
        <f t="shared" si="26"/>
        <v/>
      </c>
      <c r="L852" s="96"/>
    </row>
    <row r="853" spans="1:12" x14ac:dyDescent="0.3">
      <c r="A853" s="7">
        <f t="shared" si="27"/>
        <v>849</v>
      </c>
      <c r="B853" s="3"/>
      <c r="C853" s="3"/>
      <c r="D853" s="3"/>
      <c r="E853" s="3"/>
      <c r="F853" s="3"/>
      <c r="G853" s="3"/>
      <c r="H853" s="3"/>
      <c r="I853" s="3"/>
      <c r="J853" s="3"/>
      <c r="K853" s="3" t="str">
        <f t="shared" si="26"/>
        <v/>
      </c>
      <c r="L853" s="96"/>
    </row>
    <row r="854" spans="1:12" x14ac:dyDescent="0.3">
      <c r="A854" s="7">
        <f t="shared" si="27"/>
        <v>850</v>
      </c>
      <c r="B854" s="3"/>
      <c r="C854" s="3"/>
      <c r="D854" s="3"/>
      <c r="E854" s="3"/>
      <c r="F854" s="3"/>
      <c r="G854" s="3"/>
      <c r="H854" s="3"/>
      <c r="I854" s="3"/>
      <c r="J854" s="3"/>
      <c r="K854" s="3" t="str">
        <f t="shared" si="26"/>
        <v/>
      </c>
      <c r="L854" s="96"/>
    </row>
    <row r="855" spans="1:12" x14ac:dyDescent="0.3">
      <c r="A855" s="7">
        <f t="shared" si="27"/>
        <v>851</v>
      </c>
      <c r="B855" s="3"/>
      <c r="C855" s="3"/>
      <c r="D855" s="3"/>
      <c r="E855" s="3"/>
      <c r="F855" s="3"/>
      <c r="G855" s="3"/>
      <c r="H855" s="3"/>
      <c r="I855" s="3"/>
      <c r="J855" s="3"/>
      <c r="K855" s="3" t="str">
        <f t="shared" si="26"/>
        <v/>
      </c>
      <c r="L855" s="96"/>
    </row>
    <row r="856" spans="1:12" x14ac:dyDescent="0.3">
      <c r="A856" s="7">
        <f t="shared" si="27"/>
        <v>852</v>
      </c>
      <c r="B856" s="3"/>
      <c r="C856" s="3"/>
      <c r="D856" s="3"/>
      <c r="E856" s="3"/>
      <c r="F856" s="3"/>
      <c r="G856" s="3"/>
      <c r="H856" s="3"/>
      <c r="I856" s="3"/>
      <c r="J856" s="3"/>
      <c r="K856" s="3" t="str">
        <f t="shared" si="26"/>
        <v/>
      </c>
      <c r="L856" s="96"/>
    </row>
    <row r="857" spans="1:12" x14ac:dyDescent="0.3">
      <c r="A857" s="7">
        <f t="shared" si="27"/>
        <v>853</v>
      </c>
      <c r="B857" s="3"/>
      <c r="C857" s="3"/>
      <c r="D857" s="3"/>
      <c r="E857" s="3"/>
      <c r="F857" s="3"/>
      <c r="G857" s="3"/>
      <c r="H857" s="3"/>
      <c r="I857" s="3"/>
      <c r="J857" s="3"/>
      <c r="K857" s="3" t="str">
        <f t="shared" si="26"/>
        <v/>
      </c>
      <c r="L857" s="96"/>
    </row>
    <row r="858" spans="1:12" x14ac:dyDescent="0.3">
      <c r="A858" s="7">
        <f t="shared" si="27"/>
        <v>854</v>
      </c>
      <c r="B858" s="3"/>
      <c r="C858" s="3"/>
      <c r="D858" s="3"/>
      <c r="E858" s="3"/>
      <c r="F858" s="3"/>
      <c r="G858" s="3"/>
      <c r="H858" s="3"/>
      <c r="I858" s="3"/>
      <c r="J858" s="3"/>
      <c r="K858" s="3" t="str">
        <f t="shared" si="26"/>
        <v/>
      </c>
      <c r="L858" s="96"/>
    </row>
    <row r="859" spans="1:12" x14ac:dyDescent="0.3">
      <c r="A859" s="7">
        <f t="shared" si="27"/>
        <v>855</v>
      </c>
      <c r="B859" s="3"/>
      <c r="C859" s="3"/>
      <c r="D859" s="3"/>
      <c r="E859" s="3"/>
      <c r="F859" s="3"/>
      <c r="G859" s="3"/>
      <c r="H859" s="3"/>
      <c r="I859" s="3"/>
      <c r="J859" s="3"/>
      <c r="K859" s="3" t="str">
        <f t="shared" si="26"/>
        <v/>
      </c>
      <c r="L859" s="96"/>
    </row>
    <row r="860" spans="1:12" x14ac:dyDescent="0.3">
      <c r="A860" s="7">
        <f t="shared" si="27"/>
        <v>856</v>
      </c>
      <c r="B860" s="3"/>
      <c r="C860" s="3"/>
      <c r="D860" s="3"/>
      <c r="E860" s="3"/>
      <c r="F860" s="3"/>
      <c r="G860" s="3"/>
      <c r="H860" s="3"/>
      <c r="I860" s="3"/>
      <c r="J860" s="3"/>
      <c r="K860" s="3" t="str">
        <f t="shared" si="26"/>
        <v/>
      </c>
      <c r="L860" s="96"/>
    </row>
    <row r="861" spans="1:12" x14ac:dyDescent="0.3">
      <c r="A861" s="7">
        <f t="shared" si="27"/>
        <v>857</v>
      </c>
      <c r="B861" s="3"/>
      <c r="C861" s="3"/>
      <c r="D861" s="3"/>
      <c r="E861" s="3"/>
      <c r="F861" s="3"/>
      <c r="G861" s="3"/>
      <c r="H861" s="3"/>
      <c r="I861" s="3"/>
      <c r="J861" s="3"/>
      <c r="K861" s="3" t="str">
        <f t="shared" si="26"/>
        <v/>
      </c>
      <c r="L861" s="96"/>
    </row>
    <row r="862" spans="1:12" x14ac:dyDescent="0.3">
      <c r="A862" s="7">
        <f t="shared" si="27"/>
        <v>858</v>
      </c>
      <c r="B862" s="3"/>
      <c r="C862" s="3"/>
      <c r="D862" s="3"/>
      <c r="E862" s="3"/>
      <c r="F862" s="3"/>
      <c r="G862" s="3"/>
      <c r="H862" s="3"/>
      <c r="I862" s="3"/>
      <c r="J862" s="3"/>
      <c r="K862" s="3" t="str">
        <f t="shared" si="26"/>
        <v/>
      </c>
      <c r="L862" s="96"/>
    </row>
    <row r="863" spans="1:12" x14ac:dyDescent="0.3">
      <c r="A863" s="7">
        <f t="shared" si="27"/>
        <v>859</v>
      </c>
      <c r="B863" s="3"/>
      <c r="C863" s="3"/>
      <c r="D863" s="3"/>
      <c r="E863" s="3"/>
      <c r="F863" s="3"/>
      <c r="G863" s="3"/>
      <c r="H863" s="3"/>
      <c r="I863" s="3"/>
      <c r="J863" s="3"/>
      <c r="K863" s="3" t="str">
        <f t="shared" si="26"/>
        <v/>
      </c>
      <c r="L863" s="96"/>
    </row>
    <row r="864" spans="1:12" x14ac:dyDescent="0.3">
      <c r="A864" s="7">
        <f t="shared" si="27"/>
        <v>860</v>
      </c>
      <c r="B864" s="3"/>
      <c r="C864" s="3"/>
      <c r="D864" s="3"/>
      <c r="E864" s="3"/>
      <c r="F864" s="3"/>
      <c r="G864" s="3"/>
      <c r="H864" s="3"/>
      <c r="I864" s="3"/>
      <c r="J864" s="3"/>
      <c r="K864" s="3" t="str">
        <f t="shared" si="26"/>
        <v/>
      </c>
      <c r="L864" s="96"/>
    </row>
    <row r="865" spans="1:12" x14ac:dyDescent="0.3">
      <c r="A865" s="7">
        <f t="shared" si="27"/>
        <v>861</v>
      </c>
      <c r="B865" s="3"/>
      <c r="C865" s="3"/>
      <c r="D865" s="3"/>
      <c r="E865" s="3"/>
      <c r="F865" s="3"/>
      <c r="G865" s="3"/>
      <c r="H865" s="3"/>
      <c r="I865" s="3"/>
      <c r="J865" s="3"/>
      <c r="K865" s="3" t="str">
        <f t="shared" si="26"/>
        <v/>
      </c>
      <c r="L865" s="96"/>
    </row>
    <row r="866" spans="1:12" x14ac:dyDescent="0.3">
      <c r="A866" s="7">
        <f t="shared" si="27"/>
        <v>862</v>
      </c>
      <c r="B866" s="3"/>
      <c r="C866" s="3"/>
      <c r="D866" s="3"/>
      <c r="E866" s="3"/>
      <c r="F866" s="3"/>
      <c r="G866" s="3"/>
      <c r="H866" s="3"/>
      <c r="I866" s="3"/>
      <c r="J866" s="3"/>
      <c r="K866" s="3" t="str">
        <f t="shared" si="26"/>
        <v/>
      </c>
      <c r="L866" s="96"/>
    </row>
    <row r="867" spans="1:12" x14ac:dyDescent="0.3">
      <c r="A867" s="7">
        <f t="shared" si="27"/>
        <v>863</v>
      </c>
      <c r="B867" s="3"/>
      <c r="C867" s="3"/>
      <c r="D867" s="3"/>
      <c r="E867" s="3"/>
      <c r="F867" s="3"/>
      <c r="G867" s="3"/>
      <c r="H867" s="3"/>
      <c r="I867" s="3"/>
      <c r="J867" s="3"/>
      <c r="K867" s="3" t="str">
        <f t="shared" si="26"/>
        <v/>
      </c>
      <c r="L867" s="96"/>
    </row>
    <row r="868" spans="1:12" x14ac:dyDescent="0.3">
      <c r="A868" s="7">
        <f t="shared" si="27"/>
        <v>864</v>
      </c>
      <c r="B868" s="3"/>
      <c r="C868" s="3"/>
      <c r="D868" s="3"/>
      <c r="E868" s="3"/>
      <c r="F868" s="3"/>
      <c r="G868" s="3"/>
      <c r="H868" s="3"/>
      <c r="I868" s="3"/>
      <c r="J868" s="3"/>
      <c r="K868" s="3" t="str">
        <f t="shared" si="26"/>
        <v/>
      </c>
      <c r="L868" s="96"/>
    </row>
    <row r="869" spans="1:12" x14ac:dyDescent="0.3">
      <c r="A869" s="7">
        <f t="shared" si="27"/>
        <v>865</v>
      </c>
      <c r="B869" s="3"/>
      <c r="C869" s="3"/>
      <c r="D869" s="3"/>
      <c r="E869" s="3"/>
      <c r="F869" s="3"/>
      <c r="G869" s="3"/>
      <c r="H869" s="3"/>
      <c r="I869" s="3"/>
      <c r="J869" s="3"/>
      <c r="K869" s="3" t="str">
        <f t="shared" si="26"/>
        <v/>
      </c>
      <c r="L869" s="96"/>
    </row>
    <row r="870" spans="1:12" x14ac:dyDescent="0.3">
      <c r="A870" s="7">
        <f t="shared" si="27"/>
        <v>866</v>
      </c>
      <c r="B870" s="3"/>
      <c r="C870" s="3"/>
      <c r="D870" s="3"/>
      <c r="E870" s="3"/>
      <c r="F870" s="3"/>
      <c r="G870" s="3"/>
      <c r="H870" s="3"/>
      <c r="I870" s="3"/>
      <c r="J870" s="3"/>
      <c r="K870" s="3" t="str">
        <f t="shared" si="26"/>
        <v/>
      </c>
      <c r="L870" s="96"/>
    </row>
    <row r="871" spans="1:12" x14ac:dyDescent="0.3">
      <c r="A871" s="7">
        <f t="shared" si="27"/>
        <v>867</v>
      </c>
      <c r="B871" s="3"/>
      <c r="C871" s="3"/>
      <c r="D871" s="3"/>
      <c r="E871" s="3"/>
      <c r="F871" s="3"/>
      <c r="G871" s="3"/>
      <c r="H871" s="3"/>
      <c r="I871" s="3"/>
      <c r="J871" s="3"/>
      <c r="K871" s="3" t="str">
        <f t="shared" si="26"/>
        <v/>
      </c>
      <c r="L871" s="96"/>
    </row>
    <row r="872" spans="1:12" x14ac:dyDescent="0.3">
      <c r="A872" s="7">
        <f t="shared" si="27"/>
        <v>868</v>
      </c>
      <c r="B872" s="3"/>
      <c r="C872" s="3"/>
      <c r="D872" s="3"/>
      <c r="E872" s="3"/>
      <c r="F872" s="3"/>
      <c r="G872" s="3"/>
      <c r="H872" s="3"/>
      <c r="I872" s="3"/>
      <c r="J872" s="3"/>
      <c r="K872" s="3" t="str">
        <f t="shared" si="26"/>
        <v/>
      </c>
      <c r="L872" s="96"/>
    </row>
    <row r="873" spans="1:12" x14ac:dyDescent="0.3">
      <c r="A873" s="7">
        <f t="shared" si="27"/>
        <v>869</v>
      </c>
      <c r="B873" s="3"/>
      <c r="C873" s="3"/>
      <c r="D873" s="3"/>
      <c r="E873" s="3"/>
      <c r="F873" s="3"/>
      <c r="G873" s="3"/>
      <c r="H873" s="3"/>
      <c r="I873" s="3"/>
      <c r="J873" s="3"/>
      <c r="K873" s="3" t="str">
        <f t="shared" si="26"/>
        <v/>
      </c>
      <c r="L873" s="96"/>
    </row>
    <row r="874" spans="1:12" x14ac:dyDescent="0.3">
      <c r="A874" s="7">
        <f t="shared" si="27"/>
        <v>870</v>
      </c>
      <c r="B874" s="3"/>
      <c r="C874" s="3"/>
      <c r="D874" s="3"/>
      <c r="E874" s="3"/>
      <c r="F874" s="3"/>
      <c r="G874" s="3"/>
      <c r="H874" s="3"/>
      <c r="I874" s="3"/>
      <c r="J874" s="3"/>
      <c r="K874" s="3" t="str">
        <f t="shared" si="26"/>
        <v/>
      </c>
      <c r="L874" s="96"/>
    </row>
    <row r="875" spans="1:12" x14ac:dyDescent="0.3">
      <c r="A875" s="7">
        <f t="shared" si="27"/>
        <v>871</v>
      </c>
      <c r="B875" s="3"/>
      <c r="C875" s="3"/>
      <c r="D875" s="3"/>
      <c r="E875" s="3"/>
      <c r="F875" s="3"/>
      <c r="G875" s="3"/>
      <c r="H875" s="3"/>
      <c r="I875" s="3"/>
      <c r="J875" s="3"/>
      <c r="K875" s="3" t="str">
        <f t="shared" si="26"/>
        <v/>
      </c>
      <c r="L875" s="96"/>
    </row>
    <row r="876" spans="1:12" x14ac:dyDescent="0.3">
      <c r="A876" s="7">
        <f t="shared" si="27"/>
        <v>872</v>
      </c>
      <c r="B876" s="3"/>
      <c r="C876" s="3"/>
      <c r="D876" s="3"/>
      <c r="E876" s="3"/>
      <c r="F876" s="3"/>
      <c r="G876" s="3"/>
      <c r="H876" s="3"/>
      <c r="I876" s="3"/>
      <c r="J876" s="3"/>
      <c r="K876" s="3" t="str">
        <f t="shared" si="26"/>
        <v/>
      </c>
      <c r="L876" s="96"/>
    </row>
    <row r="877" spans="1:12" x14ac:dyDescent="0.3">
      <c r="A877" s="7">
        <f t="shared" si="27"/>
        <v>873</v>
      </c>
      <c r="B877" s="3"/>
      <c r="C877" s="3"/>
      <c r="D877" s="3"/>
      <c r="E877" s="3"/>
      <c r="F877" s="3"/>
      <c r="G877" s="3"/>
      <c r="H877" s="3"/>
      <c r="I877" s="3"/>
      <c r="J877" s="3"/>
      <c r="K877" s="3" t="str">
        <f t="shared" si="26"/>
        <v/>
      </c>
      <c r="L877" s="96"/>
    </row>
    <row r="878" spans="1:12" x14ac:dyDescent="0.3">
      <c r="A878" s="7">
        <f t="shared" si="27"/>
        <v>874</v>
      </c>
      <c r="B878" s="3"/>
      <c r="C878" s="3"/>
      <c r="D878" s="3"/>
      <c r="E878" s="3"/>
      <c r="F878" s="3"/>
      <c r="G878" s="3"/>
      <c r="H878" s="3"/>
      <c r="I878" s="3"/>
      <c r="J878" s="3"/>
      <c r="K878" s="3" t="str">
        <f t="shared" si="26"/>
        <v/>
      </c>
      <c r="L878" s="96"/>
    </row>
    <row r="879" spans="1:12" x14ac:dyDescent="0.3">
      <c r="A879" s="7">
        <f t="shared" si="27"/>
        <v>875</v>
      </c>
      <c r="B879" s="3"/>
      <c r="C879" s="3"/>
      <c r="D879" s="3"/>
      <c r="E879" s="3"/>
      <c r="F879" s="3"/>
      <c r="G879" s="3"/>
      <c r="H879" s="3"/>
      <c r="I879" s="3"/>
      <c r="J879" s="3"/>
      <c r="K879" s="3" t="str">
        <f t="shared" si="26"/>
        <v/>
      </c>
      <c r="L879" s="96"/>
    </row>
    <row r="880" spans="1:12" x14ac:dyDescent="0.3">
      <c r="A880" s="7">
        <f t="shared" si="27"/>
        <v>876</v>
      </c>
      <c r="B880" s="3"/>
      <c r="C880" s="3"/>
      <c r="D880" s="3"/>
      <c r="E880" s="3"/>
      <c r="F880" s="3"/>
      <c r="G880" s="3"/>
      <c r="H880" s="3"/>
      <c r="I880" s="3"/>
      <c r="J880" s="3"/>
      <c r="K880" s="3" t="str">
        <f t="shared" si="26"/>
        <v/>
      </c>
      <c r="L880" s="96"/>
    </row>
    <row r="881" spans="1:12" x14ac:dyDescent="0.3">
      <c r="A881" s="7">
        <f t="shared" si="27"/>
        <v>877</v>
      </c>
      <c r="B881" s="3"/>
      <c r="C881" s="3"/>
      <c r="D881" s="3"/>
      <c r="E881" s="3"/>
      <c r="F881" s="3"/>
      <c r="G881" s="3"/>
      <c r="H881" s="3"/>
      <c r="I881" s="3"/>
      <c r="J881" s="3"/>
      <c r="K881" s="3" t="str">
        <f t="shared" si="26"/>
        <v/>
      </c>
      <c r="L881" s="96"/>
    </row>
    <row r="882" spans="1:12" x14ac:dyDescent="0.3">
      <c r="A882" s="7">
        <f t="shared" si="27"/>
        <v>878</v>
      </c>
      <c r="B882" s="3"/>
      <c r="C882" s="3"/>
      <c r="D882" s="3"/>
      <c r="E882" s="3"/>
      <c r="F882" s="3"/>
      <c r="G882" s="3"/>
      <c r="H882" s="3"/>
      <c r="I882" s="3"/>
      <c r="J882" s="3"/>
      <c r="K882" s="3" t="str">
        <f t="shared" si="26"/>
        <v/>
      </c>
      <c r="L882" s="96"/>
    </row>
    <row r="883" spans="1:12" x14ac:dyDescent="0.3">
      <c r="A883" s="7">
        <f t="shared" si="27"/>
        <v>879</v>
      </c>
      <c r="B883" s="3"/>
      <c r="C883" s="3"/>
      <c r="D883" s="3"/>
      <c r="E883" s="3"/>
      <c r="F883" s="3"/>
      <c r="G883" s="3"/>
      <c r="H883" s="3"/>
      <c r="I883" s="3"/>
      <c r="J883" s="3"/>
      <c r="K883" s="3" t="str">
        <f t="shared" si="26"/>
        <v/>
      </c>
      <c r="L883" s="96"/>
    </row>
    <row r="884" spans="1:12" x14ac:dyDescent="0.3">
      <c r="A884" s="7">
        <f t="shared" si="27"/>
        <v>880</v>
      </c>
      <c r="B884" s="3"/>
      <c r="C884" s="3"/>
      <c r="D884" s="3"/>
      <c r="E884" s="3"/>
      <c r="F884" s="3"/>
      <c r="G884" s="3"/>
      <c r="H884" s="3"/>
      <c r="I884" s="3"/>
      <c r="J884" s="3"/>
      <c r="K884" s="3" t="str">
        <f t="shared" si="26"/>
        <v/>
      </c>
      <c r="L884" s="96"/>
    </row>
    <row r="885" spans="1:12" x14ac:dyDescent="0.3">
      <c r="A885" s="7">
        <f t="shared" si="27"/>
        <v>881</v>
      </c>
      <c r="B885" s="3"/>
      <c r="C885" s="3"/>
      <c r="D885" s="3"/>
      <c r="E885" s="3"/>
      <c r="F885" s="3"/>
      <c r="G885" s="3"/>
      <c r="H885" s="3"/>
      <c r="I885" s="3"/>
      <c r="J885" s="3"/>
      <c r="K885" s="3" t="str">
        <f t="shared" si="26"/>
        <v/>
      </c>
      <c r="L885" s="96"/>
    </row>
    <row r="886" spans="1:12" x14ac:dyDescent="0.3">
      <c r="A886" s="7">
        <f t="shared" si="27"/>
        <v>882</v>
      </c>
      <c r="B886" s="3"/>
      <c r="C886" s="3"/>
      <c r="D886" s="3"/>
      <c r="E886" s="3"/>
      <c r="F886" s="3"/>
      <c r="G886" s="3"/>
      <c r="H886" s="3"/>
      <c r="I886" s="3"/>
      <c r="J886" s="3"/>
      <c r="K886" s="3" t="str">
        <f t="shared" si="26"/>
        <v/>
      </c>
      <c r="L886" s="96"/>
    </row>
    <row r="887" spans="1:12" x14ac:dyDescent="0.3">
      <c r="A887" s="7">
        <f t="shared" si="27"/>
        <v>883</v>
      </c>
      <c r="B887" s="3"/>
      <c r="C887" s="3"/>
      <c r="D887" s="3"/>
      <c r="E887" s="3"/>
      <c r="F887" s="3"/>
      <c r="G887" s="3"/>
      <c r="H887" s="3"/>
      <c r="I887" s="3"/>
      <c r="J887" s="3"/>
      <c r="K887" s="3" t="str">
        <f t="shared" si="26"/>
        <v/>
      </c>
      <c r="L887" s="96"/>
    </row>
    <row r="888" spans="1:12" x14ac:dyDescent="0.3">
      <c r="A888" s="7">
        <f t="shared" si="27"/>
        <v>884</v>
      </c>
      <c r="B888" s="3"/>
      <c r="C888" s="3"/>
      <c r="D888" s="3"/>
      <c r="E888" s="3"/>
      <c r="F888" s="3"/>
      <c r="G888" s="3"/>
      <c r="H888" s="3"/>
      <c r="I888" s="3"/>
      <c r="J888" s="3"/>
      <c r="K888" s="3" t="str">
        <f t="shared" si="26"/>
        <v/>
      </c>
      <c r="L888" s="96"/>
    </row>
    <row r="889" spans="1:12" x14ac:dyDescent="0.3">
      <c r="A889" s="7">
        <f t="shared" si="27"/>
        <v>885</v>
      </c>
      <c r="B889" s="3"/>
      <c r="C889" s="3"/>
      <c r="D889" s="3"/>
      <c r="E889" s="3"/>
      <c r="F889" s="3"/>
      <c r="G889" s="3"/>
      <c r="H889" s="3"/>
      <c r="I889" s="3"/>
      <c r="J889" s="3"/>
      <c r="K889" s="3" t="str">
        <f t="shared" si="26"/>
        <v/>
      </c>
      <c r="L889" s="96"/>
    </row>
    <row r="890" spans="1:12" x14ac:dyDescent="0.3">
      <c r="A890" s="7">
        <f t="shared" si="27"/>
        <v>886</v>
      </c>
      <c r="B890" s="3"/>
      <c r="C890" s="3"/>
      <c r="D890" s="3"/>
      <c r="E890" s="3"/>
      <c r="F890" s="3"/>
      <c r="G890" s="3"/>
      <c r="H890" s="3"/>
      <c r="I890" s="3"/>
      <c r="J890" s="3"/>
      <c r="K890" s="3" t="str">
        <f t="shared" si="26"/>
        <v/>
      </c>
      <c r="L890" s="96"/>
    </row>
    <row r="891" spans="1:12" x14ac:dyDescent="0.3">
      <c r="A891" s="7">
        <f t="shared" si="27"/>
        <v>887</v>
      </c>
      <c r="B891" s="3"/>
      <c r="C891" s="3"/>
      <c r="D891" s="3"/>
      <c r="E891" s="3"/>
      <c r="F891" s="3"/>
      <c r="G891" s="3"/>
      <c r="H891" s="3"/>
      <c r="I891" s="3"/>
      <c r="J891" s="3"/>
      <c r="K891" s="3" t="str">
        <f t="shared" si="26"/>
        <v/>
      </c>
      <c r="L891" s="96"/>
    </row>
    <row r="892" spans="1:12" x14ac:dyDescent="0.3">
      <c r="A892" s="7">
        <f t="shared" si="27"/>
        <v>888</v>
      </c>
      <c r="B892" s="3"/>
      <c r="C892" s="3"/>
      <c r="D892" s="3"/>
      <c r="E892" s="3"/>
      <c r="F892" s="3"/>
      <c r="G892" s="3"/>
      <c r="H892" s="3"/>
      <c r="I892" s="3"/>
      <c r="J892" s="3"/>
      <c r="K892" s="3" t="str">
        <f t="shared" si="26"/>
        <v/>
      </c>
      <c r="L892" s="96"/>
    </row>
    <row r="893" spans="1:12" x14ac:dyDescent="0.3">
      <c r="A893" s="7">
        <f t="shared" si="27"/>
        <v>889</v>
      </c>
      <c r="B893" s="3"/>
      <c r="C893" s="3"/>
      <c r="D893" s="3"/>
      <c r="E893" s="3"/>
      <c r="F893" s="3"/>
      <c r="G893" s="3"/>
      <c r="H893" s="3"/>
      <c r="I893" s="3"/>
      <c r="J893" s="3"/>
      <c r="K893" s="3" t="str">
        <f t="shared" si="26"/>
        <v/>
      </c>
      <c r="L893" s="96"/>
    </row>
    <row r="894" spans="1:12" x14ac:dyDescent="0.3">
      <c r="A894" s="7">
        <f t="shared" si="27"/>
        <v>890</v>
      </c>
      <c r="B894" s="3"/>
      <c r="C894" s="3"/>
      <c r="D894" s="3"/>
      <c r="E894" s="3"/>
      <c r="F894" s="3"/>
      <c r="G894" s="3"/>
      <c r="H894" s="3"/>
      <c r="I894" s="3"/>
      <c r="J894" s="3"/>
      <c r="K894" s="3" t="str">
        <f t="shared" si="26"/>
        <v/>
      </c>
      <c r="L894" s="96"/>
    </row>
    <row r="895" spans="1:12" x14ac:dyDescent="0.3">
      <c r="A895" s="7">
        <f t="shared" si="27"/>
        <v>891</v>
      </c>
      <c r="B895" s="3"/>
      <c r="C895" s="3"/>
      <c r="D895" s="3"/>
      <c r="E895" s="3"/>
      <c r="F895" s="3"/>
      <c r="G895" s="3"/>
      <c r="H895" s="3"/>
      <c r="I895" s="3"/>
      <c r="J895" s="3"/>
      <c r="K895" s="3" t="str">
        <f t="shared" si="26"/>
        <v/>
      </c>
      <c r="L895" s="96"/>
    </row>
    <row r="896" spans="1:12" x14ac:dyDescent="0.3">
      <c r="A896" s="7">
        <f t="shared" si="27"/>
        <v>892</v>
      </c>
      <c r="B896" s="3"/>
      <c r="C896" s="3"/>
      <c r="D896" s="3"/>
      <c r="E896" s="3"/>
      <c r="F896" s="3"/>
      <c r="G896" s="3"/>
      <c r="H896" s="3"/>
      <c r="I896" s="3"/>
      <c r="J896" s="3"/>
      <c r="K896" s="3" t="str">
        <f t="shared" si="26"/>
        <v/>
      </c>
      <c r="L896" s="96"/>
    </row>
    <row r="897" spans="1:12" x14ac:dyDescent="0.3">
      <c r="A897" s="7">
        <f t="shared" si="27"/>
        <v>893</v>
      </c>
      <c r="B897" s="3"/>
      <c r="C897" s="3"/>
      <c r="D897" s="3"/>
      <c r="E897" s="3"/>
      <c r="F897" s="3"/>
      <c r="G897" s="3"/>
      <c r="H897" s="3"/>
      <c r="I897" s="3"/>
      <c r="J897" s="3"/>
      <c r="K897" s="3" t="str">
        <f t="shared" si="26"/>
        <v/>
      </c>
      <c r="L897" s="96"/>
    </row>
    <row r="898" spans="1:12" x14ac:dyDescent="0.3">
      <c r="A898" s="7">
        <f t="shared" si="27"/>
        <v>894</v>
      </c>
      <c r="B898" s="3"/>
      <c r="C898" s="3"/>
      <c r="D898" s="3"/>
      <c r="E898" s="3"/>
      <c r="F898" s="3"/>
      <c r="G898" s="3"/>
      <c r="H898" s="3"/>
      <c r="I898" s="3"/>
      <c r="J898" s="3"/>
      <c r="K898" s="3" t="str">
        <f t="shared" si="26"/>
        <v/>
      </c>
      <c r="L898" s="96"/>
    </row>
    <row r="899" spans="1:12" x14ac:dyDescent="0.3">
      <c r="A899" s="7">
        <f t="shared" si="27"/>
        <v>895</v>
      </c>
      <c r="B899" s="3"/>
      <c r="C899" s="3"/>
      <c r="D899" s="3"/>
      <c r="E899" s="3"/>
      <c r="F899" s="3"/>
      <c r="G899" s="3"/>
      <c r="H899" s="3"/>
      <c r="I899" s="3"/>
      <c r="J899" s="3"/>
      <c r="K899" s="3" t="str">
        <f t="shared" si="26"/>
        <v/>
      </c>
      <c r="L899" s="96"/>
    </row>
    <row r="900" spans="1:12" x14ac:dyDescent="0.3">
      <c r="A900" s="7">
        <f t="shared" si="27"/>
        <v>896</v>
      </c>
      <c r="B900" s="3"/>
      <c r="C900" s="3"/>
      <c r="D900" s="3"/>
      <c r="E900" s="3"/>
      <c r="F900" s="3"/>
      <c r="G900" s="3"/>
      <c r="H900" s="3"/>
      <c r="I900" s="3"/>
      <c r="J900" s="3"/>
      <c r="K900" s="3" t="str">
        <f t="shared" si="26"/>
        <v/>
      </c>
      <c r="L900" s="96"/>
    </row>
    <row r="901" spans="1:12" x14ac:dyDescent="0.3">
      <c r="A901" s="7">
        <f t="shared" si="27"/>
        <v>897</v>
      </c>
      <c r="B901" s="3"/>
      <c r="C901" s="3"/>
      <c r="D901" s="3"/>
      <c r="E901" s="3"/>
      <c r="F901" s="3"/>
      <c r="G901" s="3"/>
      <c r="H901" s="3"/>
      <c r="I901" s="3"/>
      <c r="J901" s="3"/>
      <c r="K901" s="3" t="str">
        <f t="shared" ref="K901:K964" si="28">IF(ISBLANK(E901),"",IF(E901=J901,1,0))</f>
        <v/>
      </c>
      <c r="L901" s="96"/>
    </row>
    <row r="902" spans="1:12" x14ac:dyDescent="0.3">
      <c r="A902" s="7">
        <f t="shared" si="27"/>
        <v>898</v>
      </c>
      <c r="B902" s="3"/>
      <c r="C902" s="3"/>
      <c r="D902" s="3"/>
      <c r="E902" s="3"/>
      <c r="F902" s="3"/>
      <c r="G902" s="3"/>
      <c r="H902" s="3"/>
      <c r="I902" s="3"/>
      <c r="J902" s="3"/>
      <c r="K902" s="3" t="str">
        <f t="shared" si="28"/>
        <v/>
      </c>
      <c r="L902" s="96"/>
    </row>
    <row r="903" spans="1:12" x14ac:dyDescent="0.3">
      <c r="A903" s="7">
        <f t="shared" ref="A903:A966" si="29">A902+1</f>
        <v>899</v>
      </c>
      <c r="B903" s="3"/>
      <c r="C903" s="3"/>
      <c r="D903" s="3"/>
      <c r="E903" s="3"/>
      <c r="F903" s="3"/>
      <c r="G903" s="3"/>
      <c r="H903" s="3"/>
      <c r="I903" s="3"/>
      <c r="J903" s="3"/>
      <c r="K903" s="3" t="str">
        <f t="shared" si="28"/>
        <v/>
      </c>
      <c r="L903" s="96"/>
    </row>
    <row r="904" spans="1:12" x14ac:dyDescent="0.3">
      <c r="A904" s="7">
        <f t="shared" si="29"/>
        <v>900</v>
      </c>
      <c r="B904" s="3"/>
      <c r="C904" s="3"/>
      <c r="D904" s="3"/>
      <c r="E904" s="3"/>
      <c r="F904" s="3"/>
      <c r="G904" s="3"/>
      <c r="H904" s="3"/>
      <c r="I904" s="3"/>
      <c r="J904" s="3"/>
      <c r="K904" s="3" t="str">
        <f t="shared" si="28"/>
        <v/>
      </c>
      <c r="L904" s="96"/>
    </row>
    <row r="905" spans="1:12" x14ac:dyDescent="0.3">
      <c r="A905" s="7">
        <f t="shared" si="29"/>
        <v>901</v>
      </c>
      <c r="B905" s="3"/>
      <c r="C905" s="3"/>
      <c r="D905" s="3"/>
      <c r="E905" s="3"/>
      <c r="F905" s="3"/>
      <c r="G905" s="3"/>
      <c r="H905" s="3"/>
      <c r="I905" s="3"/>
      <c r="J905" s="3"/>
      <c r="K905" s="3" t="str">
        <f t="shared" si="28"/>
        <v/>
      </c>
      <c r="L905" s="96"/>
    </row>
    <row r="906" spans="1:12" x14ac:dyDescent="0.3">
      <c r="A906" s="7">
        <f t="shared" si="29"/>
        <v>902</v>
      </c>
      <c r="B906" s="3"/>
      <c r="C906" s="3"/>
      <c r="D906" s="3"/>
      <c r="E906" s="3"/>
      <c r="F906" s="3"/>
      <c r="G906" s="3"/>
      <c r="H906" s="3"/>
      <c r="I906" s="3"/>
      <c r="J906" s="3"/>
      <c r="K906" s="3" t="str">
        <f t="shared" si="28"/>
        <v/>
      </c>
      <c r="L906" s="96"/>
    </row>
    <row r="907" spans="1:12" x14ac:dyDescent="0.3">
      <c r="A907" s="7">
        <f t="shared" si="29"/>
        <v>903</v>
      </c>
      <c r="B907" s="3"/>
      <c r="C907" s="3"/>
      <c r="D907" s="3"/>
      <c r="E907" s="3"/>
      <c r="F907" s="3"/>
      <c r="G907" s="3"/>
      <c r="H907" s="3"/>
      <c r="I907" s="3"/>
      <c r="J907" s="3"/>
      <c r="K907" s="3" t="str">
        <f t="shared" si="28"/>
        <v/>
      </c>
      <c r="L907" s="96"/>
    </row>
    <row r="908" spans="1:12" x14ac:dyDescent="0.3">
      <c r="A908" s="7">
        <f t="shared" si="29"/>
        <v>904</v>
      </c>
      <c r="B908" s="3"/>
      <c r="C908" s="3"/>
      <c r="D908" s="3"/>
      <c r="E908" s="3"/>
      <c r="F908" s="3"/>
      <c r="G908" s="3"/>
      <c r="H908" s="3"/>
      <c r="I908" s="3"/>
      <c r="J908" s="3"/>
      <c r="K908" s="3" t="str">
        <f t="shared" si="28"/>
        <v/>
      </c>
      <c r="L908" s="96"/>
    </row>
    <row r="909" spans="1:12" x14ac:dyDescent="0.3">
      <c r="A909" s="7">
        <f t="shared" si="29"/>
        <v>905</v>
      </c>
      <c r="B909" s="3"/>
      <c r="C909" s="3"/>
      <c r="D909" s="3"/>
      <c r="E909" s="3"/>
      <c r="F909" s="3"/>
      <c r="G909" s="3"/>
      <c r="H909" s="3"/>
      <c r="I909" s="3"/>
      <c r="J909" s="3"/>
      <c r="K909" s="3" t="str">
        <f t="shared" si="28"/>
        <v/>
      </c>
      <c r="L909" s="96"/>
    </row>
    <row r="910" spans="1:12" x14ac:dyDescent="0.3">
      <c r="A910" s="7">
        <f t="shared" si="29"/>
        <v>906</v>
      </c>
      <c r="B910" s="3"/>
      <c r="C910" s="3"/>
      <c r="D910" s="3"/>
      <c r="E910" s="3"/>
      <c r="F910" s="3"/>
      <c r="G910" s="3"/>
      <c r="H910" s="3"/>
      <c r="I910" s="3"/>
      <c r="J910" s="3"/>
      <c r="K910" s="3" t="str">
        <f t="shared" si="28"/>
        <v/>
      </c>
      <c r="L910" s="96"/>
    </row>
    <row r="911" spans="1:12" x14ac:dyDescent="0.3">
      <c r="A911" s="7">
        <f t="shared" si="29"/>
        <v>907</v>
      </c>
      <c r="B911" s="3"/>
      <c r="C911" s="3"/>
      <c r="D911" s="3"/>
      <c r="E911" s="3"/>
      <c r="F911" s="3"/>
      <c r="G911" s="3"/>
      <c r="H911" s="3"/>
      <c r="I911" s="3"/>
      <c r="J911" s="3"/>
      <c r="K911" s="3" t="str">
        <f t="shared" si="28"/>
        <v/>
      </c>
      <c r="L911" s="96"/>
    </row>
    <row r="912" spans="1:12" x14ac:dyDescent="0.3">
      <c r="A912" s="7">
        <f t="shared" si="29"/>
        <v>908</v>
      </c>
      <c r="B912" s="3"/>
      <c r="C912" s="3"/>
      <c r="D912" s="3"/>
      <c r="E912" s="3"/>
      <c r="F912" s="3"/>
      <c r="G912" s="3"/>
      <c r="H912" s="3"/>
      <c r="I912" s="3"/>
      <c r="J912" s="3"/>
      <c r="K912" s="3" t="str">
        <f t="shared" si="28"/>
        <v/>
      </c>
      <c r="L912" s="96"/>
    </row>
    <row r="913" spans="1:12" x14ac:dyDescent="0.3">
      <c r="A913" s="7">
        <f t="shared" si="29"/>
        <v>909</v>
      </c>
      <c r="B913" s="3"/>
      <c r="C913" s="3"/>
      <c r="D913" s="3"/>
      <c r="E913" s="3"/>
      <c r="F913" s="3"/>
      <c r="G913" s="3"/>
      <c r="H913" s="3"/>
      <c r="I913" s="3"/>
      <c r="J913" s="3"/>
      <c r="K913" s="3" t="str">
        <f t="shared" si="28"/>
        <v/>
      </c>
      <c r="L913" s="96"/>
    </row>
    <row r="914" spans="1:12" x14ac:dyDescent="0.3">
      <c r="A914" s="7">
        <f t="shared" si="29"/>
        <v>910</v>
      </c>
      <c r="B914" s="3"/>
      <c r="C914" s="3"/>
      <c r="D914" s="3"/>
      <c r="E914" s="3"/>
      <c r="F914" s="3"/>
      <c r="G914" s="3"/>
      <c r="H914" s="3"/>
      <c r="I914" s="3"/>
      <c r="J914" s="3"/>
      <c r="K914" s="3" t="str">
        <f t="shared" si="28"/>
        <v/>
      </c>
      <c r="L914" s="96"/>
    </row>
    <row r="915" spans="1:12" x14ac:dyDescent="0.3">
      <c r="A915" s="7">
        <f t="shared" si="29"/>
        <v>911</v>
      </c>
      <c r="B915" s="3"/>
      <c r="C915" s="3"/>
      <c r="D915" s="3"/>
      <c r="E915" s="3"/>
      <c r="F915" s="3"/>
      <c r="G915" s="3"/>
      <c r="H915" s="3"/>
      <c r="I915" s="3"/>
      <c r="J915" s="3"/>
      <c r="K915" s="3" t="str">
        <f t="shared" si="28"/>
        <v/>
      </c>
      <c r="L915" s="96"/>
    </row>
    <row r="916" spans="1:12" x14ac:dyDescent="0.3">
      <c r="A916" s="7">
        <f t="shared" si="29"/>
        <v>912</v>
      </c>
      <c r="B916" s="3"/>
      <c r="C916" s="3"/>
      <c r="D916" s="3"/>
      <c r="E916" s="3"/>
      <c r="F916" s="3"/>
      <c r="G916" s="3"/>
      <c r="H916" s="3"/>
      <c r="I916" s="3"/>
      <c r="J916" s="3"/>
      <c r="K916" s="3" t="str">
        <f t="shared" si="28"/>
        <v/>
      </c>
      <c r="L916" s="96"/>
    </row>
    <row r="917" spans="1:12" x14ac:dyDescent="0.3">
      <c r="A917" s="7">
        <f t="shared" si="29"/>
        <v>913</v>
      </c>
      <c r="B917" s="3"/>
      <c r="C917" s="3"/>
      <c r="D917" s="3"/>
      <c r="E917" s="3"/>
      <c r="F917" s="3"/>
      <c r="G917" s="3"/>
      <c r="H917" s="3"/>
      <c r="I917" s="3"/>
      <c r="J917" s="3"/>
      <c r="K917" s="3" t="str">
        <f t="shared" si="28"/>
        <v/>
      </c>
      <c r="L917" s="96"/>
    </row>
    <row r="918" spans="1:12" x14ac:dyDescent="0.3">
      <c r="A918" s="7">
        <f t="shared" si="29"/>
        <v>914</v>
      </c>
      <c r="B918" s="3"/>
      <c r="C918" s="3"/>
      <c r="D918" s="3"/>
      <c r="E918" s="3"/>
      <c r="F918" s="3"/>
      <c r="G918" s="3"/>
      <c r="H918" s="3"/>
      <c r="I918" s="3"/>
      <c r="J918" s="3"/>
      <c r="K918" s="3" t="str">
        <f t="shared" si="28"/>
        <v/>
      </c>
      <c r="L918" s="96"/>
    </row>
    <row r="919" spans="1:12" x14ac:dyDescent="0.3">
      <c r="A919" s="7">
        <f t="shared" si="29"/>
        <v>915</v>
      </c>
      <c r="B919" s="3"/>
      <c r="C919" s="3"/>
      <c r="D919" s="3"/>
      <c r="E919" s="3"/>
      <c r="F919" s="3"/>
      <c r="G919" s="3"/>
      <c r="H919" s="3"/>
      <c r="I919" s="3"/>
      <c r="J919" s="3"/>
      <c r="K919" s="3" t="str">
        <f t="shared" si="28"/>
        <v/>
      </c>
      <c r="L919" s="96"/>
    </row>
    <row r="920" spans="1:12" x14ac:dyDescent="0.3">
      <c r="A920" s="7">
        <f t="shared" si="29"/>
        <v>916</v>
      </c>
      <c r="B920" s="3"/>
      <c r="C920" s="3"/>
      <c r="D920" s="3"/>
      <c r="E920" s="3"/>
      <c r="F920" s="3"/>
      <c r="G920" s="3"/>
      <c r="H920" s="3"/>
      <c r="I920" s="3"/>
      <c r="J920" s="3"/>
      <c r="K920" s="3" t="str">
        <f t="shared" si="28"/>
        <v/>
      </c>
      <c r="L920" s="96"/>
    </row>
    <row r="921" spans="1:12" x14ac:dyDescent="0.3">
      <c r="A921" s="7">
        <f t="shared" si="29"/>
        <v>917</v>
      </c>
      <c r="B921" s="3"/>
      <c r="C921" s="3"/>
      <c r="D921" s="3"/>
      <c r="E921" s="3"/>
      <c r="F921" s="3"/>
      <c r="G921" s="3"/>
      <c r="H921" s="3"/>
      <c r="I921" s="3"/>
      <c r="J921" s="3"/>
      <c r="K921" s="3" t="str">
        <f t="shared" si="28"/>
        <v/>
      </c>
      <c r="L921" s="96"/>
    </row>
    <row r="922" spans="1:12" x14ac:dyDescent="0.3">
      <c r="A922" s="7">
        <f t="shared" si="29"/>
        <v>918</v>
      </c>
      <c r="B922" s="3"/>
      <c r="C922" s="3"/>
      <c r="D922" s="3"/>
      <c r="E922" s="3"/>
      <c r="F922" s="3"/>
      <c r="G922" s="3"/>
      <c r="H922" s="3"/>
      <c r="I922" s="3"/>
      <c r="J922" s="3"/>
      <c r="K922" s="3" t="str">
        <f t="shared" si="28"/>
        <v/>
      </c>
      <c r="L922" s="96"/>
    </row>
    <row r="923" spans="1:12" x14ac:dyDescent="0.3">
      <c r="A923" s="7">
        <f t="shared" si="29"/>
        <v>919</v>
      </c>
      <c r="B923" s="3"/>
      <c r="C923" s="3"/>
      <c r="D923" s="3"/>
      <c r="E923" s="3"/>
      <c r="F923" s="3"/>
      <c r="G923" s="3"/>
      <c r="H923" s="3"/>
      <c r="I923" s="3"/>
      <c r="J923" s="3"/>
      <c r="K923" s="3" t="str">
        <f t="shared" si="28"/>
        <v/>
      </c>
      <c r="L923" s="96"/>
    </row>
    <row r="924" spans="1:12" x14ac:dyDescent="0.3">
      <c r="A924" s="7">
        <f t="shared" si="29"/>
        <v>920</v>
      </c>
      <c r="B924" s="3"/>
      <c r="C924" s="3"/>
      <c r="D924" s="3"/>
      <c r="E924" s="3"/>
      <c r="F924" s="3"/>
      <c r="G924" s="3"/>
      <c r="H924" s="3"/>
      <c r="I924" s="3"/>
      <c r="J924" s="3"/>
      <c r="K924" s="3" t="str">
        <f t="shared" si="28"/>
        <v/>
      </c>
      <c r="L924" s="96"/>
    </row>
    <row r="925" spans="1:12" x14ac:dyDescent="0.3">
      <c r="A925" s="7">
        <f t="shared" si="29"/>
        <v>921</v>
      </c>
      <c r="B925" s="3"/>
      <c r="C925" s="3"/>
      <c r="D925" s="3"/>
      <c r="E925" s="3"/>
      <c r="F925" s="3"/>
      <c r="G925" s="3"/>
      <c r="H925" s="3"/>
      <c r="I925" s="3"/>
      <c r="J925" s="3"/>
      <c r="K925" s="3" t="str">
        <f t="shared" si="28"/>
        <v/>
      </c>
      <c r="L925" s="96"/>
    </row>
    <row r="926" spans="1:12" x14ac:dyDescent="0.3">
      <c r="A926" s="7">
        <f t="shared" si="29"/>
        <v>922</v>
      </c>
      <c r="B926" s="3"/>
      <c r="C926" s="3"/>
      <c r="D926" s="3"/>
      <c r="E926" s="3"/>
      <c r="F926" s="3"/>
      <c r="G926" s="3"/>
      <c r="H926" s="3"/>
      <c r="I926" s="3"/>
      <c r="J926" s="3"/>
      <c r="K926" s="3" t="str">
        <f t="shared" si="28"/>
        <v/>
      </c>
      <c r="L926" s="96"/>
    </row>
    <row r="927" spans="1:12" x14ac:dyDescent="0.3">
      <c r="A927" s="7">
        <f t="shared" si="29"/>
        <v>923</v>
      </c>
      <c r="B927" s="3"/>
      <c r="C927" s="3"/>
      <c r="D927" s="3"/>
      <c r="E927" s="3"/>
      <c r="F927" s="3"/>
      <c r="G927" s="3"/>
      <c r="H927" s="3"/>
      <c r="I927" s="3"/>
      <c r="J927" s="3"/>
      <c r="K927" s="3" t="str">
        <f t="shared" si="28"/>
        <v/>
      </c>
      <c r="L927" s="96"/>
    </row>
    <row r="928" spans="1:12" x14ac:dyDescent="0.3">
      <c r="A928" s="7">
        <f t="shared" si="29"/>
        <v>924</v>
      </c>
      <c r="B928" s="3"/>
      <c r="C928" s="3"/>
      <c r="D928" s="3"/>
      <c r="E928" s="3"/>
      <c r="F928" s="3"/>
      <c r="G928" s="3"/>
      <c r="H928" s="3"/>
      <c r="I928" s="3"/>
      <c r="J928" s="3"/>
      <c r="K928" s="3" t="str">
        <f t="shared" si="28"/>
        <v/>
      </c>
      <c r="L928" s="96"/>
    </row>
    <row r="929" spans="1:12" x14ac:dyDescent="0.3">
      <c r="A929" s="7">
        <f t="shared" si="29"/>
        <v>925</v>
      </c>
      <c r="B929" s="3"/>
      <c r="C929" s="3"/>
      <c r="D929" s="3"/>
      <c r="E929" s="3"/>
      <c r="F929" s="3"/>
      <c r="G929" s="3"/>
      <c r="H929" s="3"/>
      <c r="I929" s="3"/>
      <c r="J929" s="3"/>
      <c r="K929" s="3" t="str">
        <f t="shared" si="28"/>
        <v/>
      </c>
      <c r="L929" s="96"/>
    </row>
    <row r="930" spans="1:12" x14ac:dyDescent="0.3">
      <c r="A930" s="7">
        <f t="shared" si="29"/>
        <v>926</v>
      </c>
      <c r="B930" s="3"/>
      <c r="C930" s="3"/>
      <c r="D930" s="3"/>
      <c r="E930" s="3"/>
      <c r="F930" s="3"/>
      <c r="G930" s="3"/>
      <c r="H930" s="3"/>
      <c r="I930" s="3"/>
      <c r="J930" s="3"/>
      <c r="K930" s="3" t="str">
        <f t="shared" si="28"/>
        <v/>
      </c>
      <c r="L930" s="96"/>
    </row>
    <row r="931" spans="1:12" x14ac:dyDescent="0.3">
      <c r="A931" s="7">
        <f t="shared" si="29"/>
        <v>927</v>
      </c>
      <c r="B931" s="3"/>
      <c r="C931" s="3"/>
      <c r="D931" s="3"/>
      <c r="E931" s="3"/>
      <c r="F931" s="3"/>
      <c r="G931" s="3"/>
      <c r="H931" s="3"/>
      <c r="I931" s="3"/>
      <c r="J931" s="3"/>
      <c r="K931" s="3" t="str">
        <f t="shared" si="28"/>
        <v/>
      </c>
      <c r="L931" s="96"/>
    </row>
    <row r="932" spans="1:12" x14ac:dyDescent="0.3">
      <c r="A932" s="7">
        <f t="shared" si="29"/>
        <v>928</v>
      </c>
      <c r="B932" s="3"/>
      <c r="C932" s="3"/>
      <c r="D932" s="3"/>
      <c r="E932" s="3"/>
      <c r="F932" s="3"/>
      <c r="G932" s="3"/>
      <c r="H932" s="3"/>
      <c r="I932" s="3"/>
      <c r="J932" s="3"/>
      <c r="K932" s="3" t="str">
        <f t="shared" si="28"/>
        <v/>
      </c>
      <c r="L932" s="96"/>
    </row>
    <row r="933" spans="1:12" x14ac:dyDescent="0.3">
      <c r="A933" s="7">
        <f t="shared" si="29"/>
        <v>929</v>
      </c>
      <c r="B933" s="3"/>
      <c r="C933" s="3"/>
      <c r="D933" s="3"/>
      <c r="E933" s="3"/>
      <c r="F933" s="3"/>
      <c r="G933" s="3"/>
      <c r="H933" s="3"/>
      <c r="I933" s="3"/>
      <c r="J933" s="3"/>
      <c r="K933" s="3" t="str">
        <f t="shared" si="28"/>
        <v/>
      </c>
      <c r="L933" s="96"/>
    </row>
    <row r="934" spans="1:12" x14ac:dyDescent="0.3">
      <c r="A934" s="7">
        <f t="shared" si="29"/>
        <v>930</v>
      </c>
      <c r="B934" s="3"/>
      <c r="C934" s="3"/>
      <c r="D934" s="3"/>
      <c r="E934" s="3"/>
      <c r="F934" s="3"/>
      <c r="G934" s="3"/>
      <c r="H934" s="3"/>
      <c r="I934" s="3"/>
      <c r="J934" s="3"/>
      <c r="K934" s="3" t="str">
        <f t="shared" si="28"/>
        <v/>
      </c>
      <c r="L934" s="96"/>
    </row>
    <row r="935" spans="1:12" x14ac:dyDescent="0.3">
      <c r="A935" s="7">
        <f t="shared" si="29"/>
        <v>931</v>
      </c>
      <c r="B935" s="3"/>
      <c r="C935" s="3"/>
      <c r="D935" s="3"/>
      <c r="E935" s="3"/>
      <c r="F935" s="3"/>
      <c r="G935" s="3"/>
      <c r="H935" s="3"/>
      <c r="I935" s="3"/>
      <c r="J935" s="3"/>
      <c r="K935" s="3" t="str">
        <f t="shared" si="28"/>
        <v/>
      </c>
      <c r="L935" s="96"/>
    </row>
    <row r="936" spans="1:12" x14ac:dyDescent="0.3">
      <c r="A936" s="7">
        <f t="shared" si="29"/>
        <v>932</v>
      </c>
      <c r="B936" s="3"/>
      <c r="C936" s="3"/>
      <c r="D936" s="3"/>
      <c r="E936" s="3"/>
      <c r="F936" s="3"/>
      <c r="G936" s="3"/>
      <c r="H936" s="3"/>
      <c r="I936" s="3"/>
      <c r="J936" s="3"/>
      <c r="K936" s="3" t="str">
        <f t="shared" si="28"/>
        <v/>
      </c>
      <c r="L936" s="96"/>
    </row>
    <row r="937" spans="1:12" x14ac:dyDescent="0.3">
      <c r="A937" s="7">
        <f t="shared" si="29"/>
        <v>933</v>
      </c>
      <c r="B937" s="3"/>
      <c r="C937" s="3"/>
      <c r="D937" s="3"/>
      <c r="E937" s="3"/>
      <c r="F937" s="3"/>
      <c r="G937" s="3"/>
      <c r="H937" s="3"/>
      <c r="I937" s="3"/>
      <c r="J937" s="3"/>
      <c r="K937" s="3" t="str">
        <f t="shared" si="28"/>
        <v/>
      </c>
      <c r="L937" s="96"/>
    </row>
    <row r="938" spans="1:12" x14ac:dyDescent="0.3">
      <c r="A938" s="7">
        <f t="shared" si="29"/>
        <v>934</v>
      </c>
      <c r="B938" s="3"/>
      <c r="C938" s="3"/>
      <c r="D938" s="3"/>
      <c r="E938" s="3"/>
      <c r="F938" s="3"/>
      <c r="G938" s="3"/>
      <c r="H938" s="3"/>
      <c r="I938" s="3"/>
      <c r="J938" s="3"/>
      <c r="K938" s="3" t="str">
        <f t="shared" si="28"/>
        <v/>
      </c>
      <c r="L938" s="96"/>
    </row>
    <row r="939" spans="1:12" x14ac:dyDescent="0.3">
      <c r="A939" s="7">
        <f t="shared" si="29"/>
        <v>935</v>
      </c>
      <c r="B939" s="3"/>
      <c r="C939" s="3"/>
      <c r="D939" s="3"/>
      <c r="E939" s="3"/>
      <c r="F939" s="3"/>
      <c r="G939" s="3"/>
      <c r="H939" s="3"/>
      <c r="I939" s="3"/>
      <c r="J939" s="3"/>
      <c r="K939" s="3" t="str">
        <f t="shared" si="28"/>
        <v/>
      </c>
      <c r="L939" s="96"/>
    </row>
    <row r="940" spans="1:12" x14ac:dyDescent="0.3">
      <c r="A940" s="7">
        <f t="shared" si="29"/>
        <v>936</v>
      </c>
      <c r="B940" s="3"/>
      <c r="C940" s="3"/>
      <c r="D940" s="3"/>
      <c r="E940" s="3"/>
      <c r="F940" s="3"/>
      <c r="G940" s="3"/>
      <c r="H940" s="3"/>
      <c r="I940" s="3"/>
      <c r="J940" s="3"/>
      <c r="K940" s="3" t="str">
        <f t="shared" si="28"/>
        <v/>
      </c>
      <c r="L940" s="96"/>
    </row>
    <row r="941" spans="1:12" x14ac:dyDescent="0.3">
      <c r="A941" s="7">
        <f t="shared" si="29"/>
        <v>937</v>
      </c>
      <c r="B941" s="3"/>
      <c r="C941" s="3"/>
      <c r="D941" s="3"/>
      <c r="E941" s="3"/>
      <c r="F941" s="3"/>
      <c r="G941" s="3"/>
      <c r="H941" s="3"/>
      <c r="I941" s="3"/>
      <c r="J941" s="3"/>
      <c r="K941" s="3" t="str">
        <f t="shared" si="28"/>
        <v/>
      </c>
      <c r="L941" s="96"/>
    </row>
    <row r="942" spans="1:12" x14ac:dyDescent="0.3">
      <c r="A942" s="7">
        <f t="shared" si="29"/>
        <v>938</v>
      </c>
      <c r="B942" s="3"/>
      <c r="C942" s="3"/>
      <c r="D942" s="3"/>
      <c r="E942" s="3"/>
      <c r="F942" s="3"/>
      <c r="G942" s="3"/>
      <c r="H942" s="3"/>
      <c r="I942" s="3"/>
      <c r="J942" s="3"/>
      <c r="K942" s="3" t="str">
        <f t="shared" si="28"/>
        <v/>
      </c>
      <c r="L942" s="96"/>
    </row>
    <row r="943" spans="1:12" x14ac:dyDescent="0.3">
      <c r="A943" s="7">
        <f t="shared" si="29"/>
        <v>939</v>
      </c>
      <c r="B943" s="3"/>
      <c r="C943" s="3"/>
      <c r="D943" s="3"/>
      <c r="E943" s="3"/>
      <c r="F943" s="3"/>
      <c r="G943" s="3"/>
      <c r="H943" s="3"/>
      <c r="I943" s="3"/>
      <c r="J943" s="3"/>
      <c r="K943" s="3" t="str">
        <f t="shared" si="28"/>
        <v/>
      </c>
      <c r="L943" s="96"/>
    </row>
    <row r="944" spans="1:12" x14ac:dyDescent="0.3">
      <c r="A944" s="7">
        <f t="shared" si="29"/>
        <v>940</v>
      </c>
      <c r="B944" s="3"/>
      <c r="C944" s="3"/>
      <c r="D944" s="3"/>
      <c r="E944" s="3"/>
      <c r="F944" s="3"/>
      <c r="G944" s="3"/>
      <c r="H944" s="3"/>
      <c r="I944" s="3"/>
      <c r="J944" s="3"/>
      <c r="K944" s="3" t="str">
        <f t="shared" si="28"/>
        <v/>
      </c>
      <c r="L944" s="96"/>
    </row>
    <row r="945" spans="1:12" x14ac:dyDescent="0.3">
      <c r="A945" s="7">
        <f t="shared" si="29"/>
        <v>941</v>
      </c>
      <c r="B945" s="3"/>
      <c r="C945" s="3"/>
      <c r="D945" s="3"/>
      <c r="E945" s="3"/>
      <c r="F945" s="3"/>
      <c r="G945" s="3"/>
      <c r="H945" s="3"/>
      <c r="I945" s="3"/>
      <c r="J945" s="3"/>
      <c r="K945" s="3" t="str">
        <f t="shared" si="28"/>
        <v/>
      </c>
      <c r="L945" s="96"/>
    </row>
    <row r="946" spans="1:12" x14ac:dyDescent="0.3">
      <c r="A946" s="7">
        <f t="shared" si="29"/>
        <v>942</v>
      </c>
      <c r="B946" s="3"/>
      <c r="C946" s="3"/>
      <c r="D946" s="3"/>
      <c r="E946" s="3"/>
      <c r="F946" s="3"/>
      <c r="G946" s="3"/>
      <c r="H946" s="3"/>
      <c r="I946" s="3"/>
      <c r="J946" s="3"/>
      <c r="K946" s="3" t="str">
        <f t="shared" si="28"/>
        <v/>
      </c>
      <c r="L946" s="96"/>
    </row>
    <row r="947" spans="1:12" x14ac:dyDescent="0.3">
      <c r="A947" s="7">
        <f t="shared" si="29"/>
        <v>943</v>
      </c>
      <c r="B947" s="3"/>
      <c r="C947" s="3"/>
      <c r="D947" s="3"/>
      <c r="E947" s="3"/>
      <c r="F947" s="3"/>
      <c r="G947" s="3"/>
      <c r="H947" s="3"/>
      <c r="I947" s="3"/>
      <c r="J947" s="3"/>
      <c r="K947" s="3" t="str">
        <f t="shared" si="28"/>
        <v/>
      </c>
      <c r="L947" s="96"/>
    </row>
    <row r="948" spans="1:12" x14ac:dyDescent="0.3">
      <c r="A948" s="7">
        <f t="shared" si="29"/>
        <v>944</v>
      </c>
      <c r="B948" s="3"/>
      <c r="C948" s="3"/>
      <c r="D948" s="3"/>
      <c r="E948" s="3"/>
      <c r="F948" s="3"/>
      <c r="G948" s="3"/>
      <c r="H948" s="3"/>
      <c r="I948" s="3"/>
      <c r="J948" s="3"/>
      <c r="K948" s="3" t="str">
        <f t="shared" si="28"/>
        <v/>
      </c>
      <c r="L948" s="96"/>
    </row>
    <row r="949" spans="1:12" x14ac:dyDescent="0.3">
      <c r="A949" s="7">
        <f t="shared" si="29"/>
        <v>945</v>
      </c>
      <c r="B949" s="3"/>
      <c r="C949" s="3"/>
      <c r="D949" s="3"/>
      <c r="E949" s="3"/>
      <c r="F949" s="3"/>
      <c r="G949" s="3"/>
      <c r="H949" s="3"/>
      <c r="I949" s="3"/>
      <c r="J949" s="3"/>
      <c r="K949" s="3" t="str">
        <f t="shared" si="28"/>
        <v/>
      </c>
      <c r="L949" s="96"/>
    </row>
    <row r="950" spans="1:12" x14ac:dyDescent="0.3">
      <c r="A950" s="7">
        <f t="shared" si="29"/>
        <v>946</v>
      </c>
      <c r="B950" s="3"/>
      <c r="C950" s="3"/>
      <c r="D950" s="3"/>
      <c r="E950" s="3"/>
      <c r="F950" s="3"/>
      <c r="G950" s="3"/>
      <c r="H950" s="3"/>
      <c r="I950" s="3"/>
      <c r="J950" s="3"/>
      <c r="K950" s="3" t="str">
        <f t="shared" si="28"/>
        <v/>
      </c>
      <c r="L950" s="96"/>
    </row>
    <row r="951" spans="1:12" x14ac:dyDescent="0.3">
      <c r="A951" s="7">
        <f t="shared" si="29"/>
        <v>947</v>
      </c>
      <c r="B951" s="3"/>
      <c r="C951" s="3"/>
      <c r="D951" s="3"/>
      <c r="E951" s="3"/>
      <c r="F951" s="3"/>
      <c r="G951" s="3"/>
      <c r="H951" s="3"/>
      <c r="I951" s="3"/>
      <c r="J951" s="3"/>
      <c r="K951" s="3" t="str">
        <f t="shared" si="28"/>
        <v/>
      </c>
      <c r="L951" s="96"/>
    </row>
    <row r="952" spans="1:12" x14ac:dyDescent="0.3">
      <c r="A952" s="7">
        <f t="shared" si="29"/>
        <v>948</v>
      </c>
      <c r="B952" s="3"/>
      <c r="C952" s="3"/>
      <c r="D952" s="3"/>
      <c r="E952" s="3"/>
      <c r="F952" s="3"/>
      <c r="G952" s="3"/>
      <c r="H952" s="3"/>
      <c r="I952" s="3"/>
      <c r="J952" s="3"/>
      <c r="K952" s="3" t="str">
        <f t="shared" si="28"/>
        <v/>
      </c>
      <c r="L952" s="96"/>
    </row>
    <row r="953" spans="1:12" x14ac:dyDescent="0.3">
      <c r="A953" s="7">
        <f t="shared" si="29"/>
        <v>949</v>
      </c>
      <c r="B953" s="3"/>
      <c r="C953" s="3"/>
      <c r="D953" s="3"/>
      <c r="E953" s="3"/>
      <c r="F953" s="3"/>
      <c r="G953" s="3"/>
      <c r="H953" s="3"/>
      <c r="I953" s="3"/>
      <c r="J953" s="3"/>
      <c r="K953" s="3" t="str">
        <f t="shared" si="28"/>
        <v/>
      </c>
      <c r="L953" s="96"/>
    </row>
    <row r="954" spans="1:12" x14ac:dyDescent="0.3">
      <c r="A954" s="7">
        <f t="shared" si="29"/>
        <v>950</v>
      </c>
      <c r="B954" s="3"/>
      <c r="C954" s="3"/>
      <c r="D954" s="3"/>
      <c r="E954" s="3"/>
      <c r="F954" s="3"/>
      <c r="G954" s="3"/>
      <c r="H954" s="3"/>
      <c r="I954" s="3"/>
      <c r="J954" s="3"/>
      <c r="K954" s="3" t="str">
        <f t="shared" si="28"/>
        <v/>
      </c>
      <c r="L954" s="96"/>
    </row>
    <row r="955" spans="1:12" x14ac:dyDescent="0.3">
      <c r="A955" s="7">
        <f t="shared" si="29"/>
        <v>951</v>
      </c>
      <c r="B955" s="3"/>
      <c r="C955" s="3"/>
      <c r="D955" s="3"/>
      <c r="E955" s="3"/>
      <c r="F955" s="3"/>
      <c r="G955" s="3"/>
      <c r="H955" s="3"/>
      <c r="I955" s="3"/>
      <c r="J955" s="3"/>
      <c r="K955" s="3" t="str">
        <f t="shared" si="28"/>
        <v/>
      </c>
      <c r="L955" s="96"/>
    </row>
    <row r="956" spans="1:12" x14ac:dyDescent="0.3">
      <c r="A956" s="7">
        <f t="shared" si="29"/>
        <v>952</v>
      </c>
      <c r="B956" s="3"/>
      <c r="C956" s="3"/>
      <c r="D956" s="3"/>
      <c r="E956" s="3"/>
      <c r="F956" s="3"/>
      <c r="G956" s="3"/>
      <c r="H956" s="3"/>
      <c r="I956" s="3"/>
      <c r="J956" s="3"/>
      <c r="K956" s="3" t="str">
        <f t="shared" si="28"/>
        <v/>
      </c>
      <c r="L956" s="96"/>
    </row>
    <row r="957" spans="1:12" x14ac:dyDescent="0.3">
      <c r="A957" s="7">
        <f t="shared" si="29"/>
        <v>953</v>
      </c>
      <c r="B957" s="3"/>
      <c r="C957" s="3"/>
      <c r="D957" s="3"/>
      <c r="E957" s="3"/>
      <c r="F957" s="3"/>
      <c r="G957" s="3"/>
      <c r="H957" s="3"/>
      <c r="I957" s="3"/>
      <c r="J957" s="3"/>
      <c r="K957" s="3" t="str">
        <f t="shared" si="28"/>
        <v/>
      </c>
      <c r="L957" s="96"/>
    </row>
    <row r="958" spans="1:12" x14ac:dyDescent="0.3">
      <c r="A958" s="7">
        <f t="shared" si="29"/>
        <v>954</v>
      </c>
      <c r="B958" s="3"/>
      <c r="C958" s="3"/>
      <c r="D958" s="3"/>
      <c r="E958" s="3"/>
      <c r="F958" s="3"/>
      <c r="G958" s="3"/>
      <c r="H958" s="3"/>
      <c r="I958" s="3"/>
      <c r="J958" s="3"/>
      <c r="K958" s="3" t="str">
        <f t="shared" si="28"/>
        <v/>
      </c>
      <c r="L958" s="96"/>
    </row>
    <row r="959" spans="1:12" x14ac:dyDescent="0.3">
      <c r="A959" s="7">
        <f t="shared" si="29"/>
        <v>955</v>
      </c>
      <c r="B959" s="3"/>
      <c r="C959" s="3"/>
      <c r="D959" s="3"/>
      <c r="E959" s="3"/>
      <c r="F959" s="3"/>
      <c r="G959" s="3"/>
      <c r="H959" s="3"/>
      <c r="I959" s="3"/>
      <c r="J959" s="3"/>
      <c r="K959" s="3" t="str">
        <f t="shared" si="28"/>
        <v/>
      </c>
      <c r="L959" s="96"/>
    </row>
    <row r="960" spans="1:12" x14ac:dyDescent="0.3">
      <c r="A960" s="7">
        <f t="shared" si="29"/>
        <v>956</v>
      </c>
      <c r="B960" s="3"/>
      <c r="C960" s="3"/>
      <c r="D960" s="3"/>
      <c r="E960" s="3"/>
      <c r="F960" s="3"/>
      <c r="G960" s="3"/>
      <c r="H960" s="3"/>
      <c r="I960" s="3"/>
      <c r="J960" s="3"/>
      <c r="K960" s="3" t="str">
        <f t="shared" si="28"/>
        <v/>
      </c>
      <c r="L960" s="96"/>
    </row>
    <row r="961" spans="1:12" x14ac:dyDescent="0.3">
      <c r="A961" s="7">
        <f t="shared" si="29"/>
        <v>957</v>
      </c>
      <c r="B961" s="3"/>
      <c r="C961" s="3"/>
      <c r="D961" s="3"/>
      <c r="E961" s="3"/>
      <c r="F961" s="3"/>
      <c r="G961" s="3"/>
      <c r="H961" s="3"/>
      <c r="I961" s="3"/>
      <c r="J961" s="3"/>
      <c r="K961" s="3" t="str">
        <f t="shared" si="28"/>
        <v/>
      </c>
      <c r="L961" s="96"/>
    </row>
    <row r="962" spans="1:12" x14ac:dyDescent="0.3">
      <c r="A962" s="7">
        <f t="shared" si="29"/>
        <v>958</v>
      </c>
      <c r="B962" s="3"/>
      <c r="C962" s="3"/>
      <c r="D962" s="3"/>
      <c r="E962" s="3"/>
      <c r="F962" s="3"/>
      <c r="G962" s="3"/>
      <c r="H962" s="3"/>
      <c r="I962" s="3"/>
      <c r="J962" s="3"/>
      <c r="K962" s="3" t="str">
        <f t="shared" si="28"/>
        <v/>
      </c>
      <c r="L962" s="96"/>
    </row>
    <row r="963" spans="1:12" x14ac:dyDescent="0.3">
      <c r="A963" s="7">
        <f t="shared" si="29"/>
        <v>959</v>
      </c>
      <c r="B963" s="3"/>
      <c r="C963" s="3"/>
      <c r="D963" s="3"/>
      <c r="E963" s="3"/>
      <c r="F963" s="3"/>
      <c r="G963" s="3"/>
      <c r="H963" s="3"/>
      <c r="I963" s="3"/>
      <c r="J963" s="3"/>
      <c r="K963" s="3" t="str">
        <f t="shared" si="28"/>
        <v/>
      </c>
      <c r="L963" s="96"/>
    </row>
    <row r="964" spans="1:12" x14ac:dyDescent="0.3">
      <c r="A964" s="7">
        <f t="shared" si="29"/>
        <v>960</v>
      </c>
      <c r="B964" s="3"/>
      <c r="C964" s="3"/>
      <c r="D964" s="3"/>
      <c r="E964" s="3"/>
      <c r="F964" s="3"/>
      <c r="G964" s="3"/>
      <c r="H964" s="3"/>
      <c r="I964" s="3"/>
      <c r="J964" s="3"/>
      <c r="K964" s="3" t="str">
        <f t="shared" si="28"/>
        <v/>
      </c>
      <c r="L964" s="96"/>
    </row>
    <row r="965" spans="1:12" x14ac:dyDescent="0.3">
      <c r="A965" s="7">
        <f t="shared" si="29"/>
        <v>961</v>
      </c>
      <c r="B965" s="3"/>
      <c r="C965" s="3"/>
      <c r="D965" s="3"/>
      <c r="E965" s="3"/>
      <c r="F965" s="3"/>
      <c r="G965" s="3"/>
      <c r="H965" s="3"/>
      <c r="I965" s="3"/>
      <c r="J965" s="3"/>
      <c r="K965" s="3" t="str">
        <f t="shared" ref="K965:K1004" si="30">IF(ISBLANK(E965),"",IF(E965=J965,1,0))</f>
        <v/>
      </c>
      <c r="L965" s="96"/>
    </row>
    <row r="966" spans="1:12" x14ac:dyDescent="0.3">
      <c r="A966" s="7">
        <f t="shared" si="29"/>
        <v>962</v>
      </c>
      <c r="B966" s="3"/>
      <c r="C966" s="3"/>
      <c r="D966" s="3"/>
      <c r="E966" s="3"/>
      <c r="F966" s="3"/>
      <c r="G966" s="3"/>
      <c r="H966" s="3"/>
      <c r="I966" s="3"/>
      <c r="J966" s="3"/>
      <c r="K966" s="3" t="str">
        <f t="shared" si="30"/>
        <v/>
      </c>
      <c r="L966" s="96"/>
    </row>
    <row r="967" spans="1:12" x14ac:dyDescent="0.3">
      <c r="A967" s="7">
        <f t="shared" ref="A967:A1004" si="31">A966+1</f>
        <v>963</v>
      </c>
      <c r="B967" s="3"/>
      <c r="C967" s="3"/>
      <c r="D967" s="3"/>
      <c r="E967" s="3"/>
      <c r="F967" s="3"/>
      <c r="G967" s="3"/>
      <c r="H967" s="3"/>
      <c r="I967" s="3"/>
      <c r="J967" s="3"/>
      <c r="K967" s="3" t="str">
        <f t="shared" si="30"/>
        <v/>
      </c>
      <c r="L967" s="96"/>
    </row>
    <row r="968" spans="1:12" x14ac:dyDescent="0.3">
      <c r="A968" s="7">
        <f t="shared" si="31"/>
        <v>964</v>
      </c>
      <c r="B968" s="3"/>
      <c r="C968" s="3"/>
      <c r="D968" s="3"/>
      <c r="E968" s="3"/>
      <c r="F968" s="3"/>
      <c r="G968" s="3"/>
      <c r="H968" s="3"/>
      <c r="I968" s="3"/>
      <c r="J968" s="3"/>
      <c r="K968" s="3" t="str">
        <f t="shared" si="30"/>
        <v/>
      </c>
      <c r="L968" s="96"/>
    </row>
    <row r="969" spans="1:12" x14ac:dyDescent="0.3">
      <c r="A969" s="7">
        <f t="shared" si="31"/>
        <v>965</v>
      </c>
      <c r="B969" s="3"/>
      <c r="C969" s="3"/>
      <c r="D969" s="3"/>
      <c r="E969" s="3"/>
      <c r="F969" s="3"/>
      <c r="G969" s="3"/>
      <c r="H969" s="3"/>
      <c r="I969" s="3"/>
      <c r="J969" s="3"/>
      <c r="K969" s="3" t="str">
        <f t="shared" si="30"/>
        <v/>
      </c>
      <c r="L969" s="96"/>
    </row>
    <row r="970" spans="1:12" x14ac:dyDescent="0.3">
      <c r="A970" s="7">
        <f t="shared" si="31"/>
        <v>966</v>
      </c>
      <c r="B970" s="3"/>
      <c r="C970" s="3"/>
      <c r="D970" s="3"/>
      <c r="E970" s="3"/>
      <c r="F970" s="3"/>
      <c r="G970" s="3"/>
      <c r="H970" s="3"/>
      <c r="I970" s="3"/>
      <c r="J970" s="3"/>
      <c r="K970" s="3" t="str">
        <f t="shared" si="30"/>
        <v/>
      </c>
      <c r="L970" s="96"/>
    </row>
    <row r="971" spans="1:12" x14ac:dyDescent="0.3">
      <c r="A971" s="7">
        <f t="shared" si="31"/>
        <v>967</v>
      </c>
      <c r="B971" s="3"/>
      <c r="C971" s="3"/>
      <c r="D971" s="3"/>
      <c r="E971" s="3"/>
      <c r="F971" s="3"/>
      <c r="G971" s="3"/>
      <c r="H971" s="3"/>
      <c r="I971" s="3"/>
      <c r="J971" s="3"/>
      <c r="K971" s="3" t="str">
        <f t="shared" si="30"/>
        <v/>
      </c>
      <c r="L971" s="96"/>
    </row>
    <row r="972" spans="1:12" x14ac:dyDescent="0.3">
      <c r="A972" s="7">
        <f t="shared" si="31"/>
        <v>968</v>
      </c>
      <c r="B972" s="3"/>
      <c r="C972" s="3"/>
      <c r="D972" s="3"/>
      <c r="E972" s="3"/>
      <c r="F972" s="3"/>
      <c r="G972" s="3"/>
      <c r="H972" s="3"/>
      <c r="I972" s="3"/>
      <c r="J972" s="3"/>
      <c r="K972" s="3" t="str">
        <f t="shared" si="30"/>
        <v/>
      </c>
      <c r="L972" s="96"/>
    </row>
    <row r="973" spans="1:12" x14ac:dyDescent="0.3">
      <c r="A973" s="7">
        <f t="shared" si="31"/>
        <v>969</v>
      </c>
      <c r="B973" s="3"/>
      <c r="C973" s="3"/>
      <c r="D973" s="3"/>
      <c r="E973" s="3"/>
      <c r="F973" s="3"/>
      <c r="G973" s="3"/>
      <c r="H973" s="3"/>
      <c r="I973" s="3"/>
      <c r="J973" s="3"/>
      <c r="K973" s="3" t="str">
        <f t="shared" si="30"/>
        <v/>
      </c>
      <c r="L973" s="96"/>
    </row>
    <row r="974" spans="1:12" x14ac:dyDescent="0.3">
      <c r="A974" s="7">
        <f t="shared" si="31"/>
        <v>970</v>
      </c>
      <c r="B974" s="3"/>
      <c r="C974" s="3"/>
      <c r="D974" s="3"/>
      <c r="E974" s="3"/>
      <c r="F974" s="3"/>
      <c r="G974" s="3"/>
      <c r="H974" s="3"/>
      <c r="I974" s="3"/>
      <c r="J974" s="3"/>
      <c r="K974" s="3" t="str">
        <f t="shared" si="30"/>
        <v/>
      </c>
      <c r="L974" s="96"/>
    </row>
    <row r="975" spans="1:12" x14ac:dyDescent="0.3">
      <c r="A975" s="7">
        <f t="shared" si="31"/>
        <v>971</v>
      </c>
      <c r="B975" s="3"/>
      <c r="C975" s="3"/>
      <c r="D975" s="3"/>
      <c r="E975" s="3"/>
      <c r="F975" s="3"/>
      <c r="G975" s="3"/>
      <c r="H975" s="3"/>
      <c r="I975" s="3"/>
      <c r="J975" s="3"/>
      <c r="K975" s="3" t="str">
        <f t="shared" si="30"/>
        <v/>
      </c>
      <c r="L975" s="96"/>
    </row>
    <row r="976" spans="1:12" x14ac:dyDescent="0.3">
      <c r="A976" s="7">
        <f t="shared" si="31"/>
        <v>972</v>
      </c>
      <c r="B976" s="3"/>
      <c r="C976" s="3"/>
      <c r="D976" s="3"/>
      <c r="E976" s="3"/>
      <c r="F976" s="3"/>
      <c r="G976" s="3"/>
      <c r="H976" s="3"/>
      <c r="I976" s="3"/>
      <c r="J976" s="3"/>
      <c r="K976" s="3" t="str">
        <f t="shared" si="30"/>
        <v/>
      </c>
      <c r="L976" s="96"/>
    </row>
    <row r="977" spans="1:12" x14ac:dyDescent="0.3">
      <c r="A977" s="7">
        <f t="shared" si="31"/>
        <v>973</v>
      </c>
      <c r="B977" s="3"/>
      <c r="C977" s="3"/>
      <c r="D977" s="3"/>
      <c r="E977" s="3"/>
      <c r="F977" s="3"/>
      <c r="G977" s="3"/>
      <c r="H977" s="3"/>
      <c r="I977" s="3"/>
      <c r="J977" s="3"/>
      <c r="K977" s="3" t="str">
        <f t="shared" si="30"/>
        <v/>
      </c>
      <c r="L977" s="96"/>
    </row>
    <row r="978" spans="1:12" x14ac:dyDescent="0.3">
      <c r="A978" s="7">
        <f t="shared" si="31"/>
        <v>974</v>
      </c>
      <c r="B978" s="3"/>
      <c r="C978" s="3"/>
      <c r="D978" s="3"/>
      <c r="E978" s="3"/>
      <c r="F978" s="3"/>
      <c r="G978" s="3"/>
      <c r="H978" s="3"/>
      <c r="I978" s="3"/>
      <c r="J978" s="3"/>
      <c r="K978" s="3" t="str">
        <f t="shared" si="30"/>
        <v/>
      </c>
      <c r="L978" s="96"/>
    </row>
    <row r="979" spans="1:12" x14ac:dyDescent="0.3">
      <c r="A979" s="7">
        <f t="shared" si="31"/>
        <v>975</v>
      </c>
      <c r="B979" s="3"/>
      <c r="C979" s="3"/>
      <c r="D979" s="3"/>
      <c r="E979" s="3"/>
      <c r="F979" s="3"/>
      <c r="G979" s="3"/>
      <c r="H979" s="3"/>
      <c r="I979" s="3"/>
      <c r="J979" s="3"/>
      <c r="K979" s="3" t="str">
        <f t="shared" si="30"/>
        <v/>
      </c>
      <c r="L979" s="96"/>
    </row>
    <row r="980" spans="1:12" x14ac:dyDescent="0.3">
      <c r="A980" s="7">
        <f t="shared" si="31"/>
        <v>976</v>
      </c>
      <c r="B980" s="3"/>
      <c r="C980" s="3"/>
      <c r="D980" s="3"/>
      <c r="E980" s="3"/>
      <c r="F980" s="3"/>
      <c r="G980" s="3"/>
      <c r="H980" s="3"/>
      <c r="I980" s="3"/>
      <c r="J980" s="3"/>
      <c r="K980" s="3" t="str">
        <f t="shared" si="30"/>
        <v/>
      </c>
      <c r="L980" s="96"/>
    </row>
    <row r="981" spans="1:12" x14ac:dyDescent="0.3">
      <c r="A981" s="7">
        <f t="shared" si="31"/>
        <v>977</v>
      </c>
      <c r="B981" s="3"/>
      <c r="C981" s="3"/>
      <c r="D981" s="3"/>
      <c r="E981" s="3"/>
      <c r="F981" s="3"/>
      <c r="G981" s="3"/>
      <c r="H981" s="3"/>
      <c r="I981" s="3"/>
      <c r="J981" s="3"/>
      <c r="K981" s="3" t="str">
        <f t="shared" si="30"/>
        <v/>
      </c>
      <c r="L981" s="96"/>
    </row>
    <row r="982" spans="1:12" x14ac:dyDescent="0.3">
      <c r="A982" s="7">
        <f t="shared" si="31"/>
        <v>978</v>
      </c>
      <c r="B982" s="3"/>
      <c r="C982" s="3"/>
      <c r="D982" s="3"/>
      <c r="E982" s="3"/>
      <c r="F982" s="3"/>
      <c r="G982" s="3"/>
      <c r="H982" s="3"/>
      <c r="I982" s="3"/>
      <c r="J982" s="3"/>
      <c r="K982" s="3" t="str">
        <f t="shared" si="30"/>
        <v/>
      </c>
      <c r="L982" s="96"/>
    </row>
    <row r="983" spans="1:12" x14ac:dyDescent="0.3">
      <c r="A983" s="7">
        <f t="shared" si="31"/>
        <v>979</v>
      </c>
      <c r="B983" s="3"/>
      <c r="C983" s="3"/>
      <c r="D983" s="3"/>
      <c r="E983" s="3"/>
      <c r="F983" s="3"/>
      <c r="G983" s="3"/>
      <c r="H983" s="3"/>
      <c r="I983" s="3"/>
      <c r="J983" s="3"/>
      <c r="K983" s="3" t="str">
        <f t="shared" si="30"/>
        <v/>
      </c>
      <c r="L983" s="96"/>
    </row>
    <row r="984" spans="1:12" x14ac:dyDescent="0.3">
      <c r="A984" s="7">
        <f t="shared" si="31"/>
        <v>980</v>
      </c>
      <c r="B984" s="3"/>
      <c r="C984" s="3"/>
      <c r="D984" s="3"/>
      <c r="E984" s="3"/>
      <c r="F984" s="3"/>
      <c r="G984" s="3"/>
      <c r="H984" s="3"/>
      <c r="I984" s="3"/>
      <c r="J984" s="3"/>
      <c r="K984" s="3" t="str">
        <f t="shared" si="30"/>
        <v/>
      </c>
      <c r="L984" s="96"/>
    </row>
    <row r="985" spans="1:12" x14ac:dyDescent="0.3">
      <c r="A985" s="7">
        <f t="shared" si="31"/>
        <v>981</v>
      </c>
      <c r="B985" s="3"/>
      <c r="C985" s="3"/>
      <c r="D985" s="3"/>
      <c r="E985" s="3"/>
      <c r="F985" s="3"/>
      <c r="G985" s="3"/>
      <c r="H985" s="3"/>
      <c r="I985" s="3"/>
      <c r="J985" s="3"/>
      <c r="K985" s="3" t="str">
        <f t="shared" si="30"/>
        <v/>
      </c>
      <c r="L985" s="96"/>
    </row>
    <row r="986" spans="1:12" x14ac:dyDescent="0.3">
      <c r="A986" s="7">
        <f t="shared" si="31"/>
        <v>982</v>
      </c>
      <c r="B986" s="3"/>
      <c r="C986" s="3"/>
      <c r="D986" s="3"/>
      <c r="E986" s="3"/>
      <c r="F986" s="3"/>
      <c r="G986" s="3"/>
      <c r="H986" s="3"/>
      <c r="I986" s="3"/>
      <c r="J986" s="3"/>
      <c r="K986" s="3" t="str">
        <f t="shared" si="30"/>
        <v/>
      </c>
      <c r="L986" s="96"/>
    </row>
    <row r="987" spans="1:12" x14ac:dyDescent="0.3">
      <c r="A987" s="7">
        <f t="shared" si="31"/>
        <v>983</v>
      </c>
      <c r="B987" s="3"/>
      <c r="C987" s="3"/>
      <c r="D987" s="3"/>
      <c r="E987" s="3"/>
      <c r="F987" s="3"/>
      <c r="G987" s="3"/>
      <c r="H987" s="3"/>
      <c r="I987" s="3"/>
      <c r="J987" s="3"/>
      <c r="K987" s="3" t="str">
        <f t="shared" si="30"/>
        <v/>
      </c>
      <c r="L987" s="96"/>
    </row>
    <row r="988" spans="1:12" x14ac:dyDescent="0.3">
      <c r="A988" s="7">
        <f t="shared" si="31"/>
        <v>984</v>
      </c>
      <c r="B988" s="3"/>
      <c r="C988" s="3"/>
      <c r="D988" s="3"/>
      <c r="E988" s="3"/>
      <c r="F988" s="3"/>
      <c r="G988" s="3"/>
      <c r="H988" s="3"/>
      <c r="I988" s="3"/>
      <c r="J988" s="3"/>
      <c r="K988" s="3" t="str">
        <f t="shared" si="30"/>
        <v/>
      </c>
      <c r="L988" s="96"/>
    </row>
    <row r="989" spans="1:12" x14ac:dyDescent="0.3">
      <c r="A989" s="7">
        <f t="shared" si="31"/>
        <v>985</v>
      </c>
      <c r="B989" s="3"/>
      <c r="C989" s="3"/>
      <c r="D989" s="3"/>
      <c r="E989" s="3"/>
      <c r="F989" s="3"/>
      <c r="G989" s="3"/>
      <c r="H989" s="3"/>
      <c r="I989" s="3"/>
      <c r="J989" s="3"/>
      <c r="K989" s="3" t="str">
        <f t="shared" si="30"/>
        <v/>
      </c>
      <c r="L989" s="96"/>
    </row>
    <row r="990" spans="1:12" x14ac:dyDescent="0.3">
      <c r="A990" s="7">
        <f t="shared" si="31"/>
        <v>986</v>
      </c>
      <c r="B990" s="3"/>
      <c r="C990" s="3"/>
      <c r="D990" s="3"/>
      <c r="E990" s="3"/>
      <c r="F990" s="3"/>
      <c r="G990" s="3"/>
      <c r="H990" s="3"/>
      <c r="I990" s="3"/>
      <c r="J990" s="3"/>
      <c r="K990" s="3" t="str">
        <f t="shared" si="30"/>
        <v/>
      </c>
      <c r="L990" s="96"/>
    </row>
    <row r="991" spans="1:12" x14ac:dyDescent="0.3">
      <c r="A991" s="7">
        <f t="shared" si="31"/>
        <v>987</v>
      </c>
      <c r="B991" s="3"/>
      <c r="C991" s="3"/>
      <c r="D991" s="3"/>
      <c r="E991" s="3"/>
      <c r="F991" s="3"/>
      <c r="G991" s="3"/>
      <c r="H991" s="3"/>
      <c r="I991" s="3"/>
      <c r="J991" s="3"/>
      <c r="K991" s="3" t="str">
        <f t="shared" si="30"/>
        <v/>
      </c>
      <c r="L991" s="96"/>
    </row>
    <row r="992" spans="1:12" x14ac:dyDescent="0.3">
      <c r="A992" s="7">
        <f t="shared" si="31"/>
        <v>988</v>
      </c>
      <c r="B992" s="3"/>
      <c r="C992" s="3"/>
      <c r="D992" s="3"/>
      <c r="E992" s="3"/>
      <c r="F992" s="3"/>
      <c r="G992" s="3"/>
      <c r="H992" s="3"/>
      <c r="I992" s="3"/>
      <c r="J992" s="3"/>
      <c r="K992" s="3" t="str">
        <f t="shared" si="30"/>
        <v/>
      </c>
      <c r="L992" s="96"/>
    </row>
    <row r="993" spans="1:12" x14ac:dyDescent="0.3">
      <c r="A993" s="7">
        <f t="shared" si="31"/>
        <v>989</v>
      </c>
      <c r="B993" s="3"/>
      <c r="C993" s="3"/>
      <c r="D993" s="3"/>
      <c r="E993" s="3"/>
      <c r="F993" s="3"/>
      <c r="G993" s="3"/>
      <c r="H993" s="3"/>
      <c r="I993" s="3"/>
      <c r="J993" s="3"/>
      <c r="K993" s="3" t="str">
        <f t="shared" si="30"/>
        <v/>
      </c>
      <c r="L993" s="96"/>
    </row>
    <row r="994" spans="1:12" x14ac:dyDescent="0.3">
      <c r="A994" s="7">
        <f t="shared" si="31"/>
        <v>990</v>
      </c>
      <c r="B994" s="3"/>
      <c r="C994" s="3"/>
      <c r="D994" s="3"/>
      <c r="E994" s="3"/>
      <c r="F994" s="3"/>
      <c r="G994" s="3"/>
      <c r="H994" s="3"/>
      <c r="I994" s="3"/>
      <c r="J994" s="3"/>
      <c r="K994" s="3" t="str">
        <f t="shared" si="30"/>
        <v/>
      </c>
      <c r="L994" s="96"/>
    </row>
    <row r="995" spans="1:12" x14ac:dyDescent="0.3">
      <c r="A995" s="7">
        <f t="shared" si="31"/>
        <v>991</v>
      </c>
      <c r="B995" s="3"/>
      <c r="C995" s="3"/>
      <c r="D995" s="3"/>
      <c r="E995" s="3"/>
      <c r="F995" s="3"/>
      <c r="G995" s="3"/>
      <c r="H995" s="3"/>
      <c r="I995" s="3"/>
      <c r="J995" s="3"/>
      <c r="K995" s="3" t="str">
        <f t="shared" si="30"/>
        <v/>
      </c>
      <c r="L995" s="96"/>
    </row>
    <row r="996" spans="1:12" x14ac:dyDescent="0.3">
      <c r="A996" s="7">
        <f t="shared" si="31"/>
        <v>992</v>
      </c>
      <c r="B996" s="3"/>
      <c r="C996" s="3"/>
      <c r="D996" s="3"/>
      <c r="E996" s="3"/>
      <c r="F996" s="3"/>
      <c r="G996" s="3"/>
      <c r="H996" s="3"/>
      <c r="I996" s="3"/>
      <c r="J996" s="3"/>
      <c r="K996" s="3" t="str">
        <f t="shared" si="30"/>
        <v/>
      </c>
      <c r="L996" s="96"/>
    </row>
    <row r="997" spans="1:12" x14ac:dyDescent="0.3">
      <c r="A997" s="7">
        <f t="shared" si="31"/>
        <v>993</v>
      </c>
      <c r="B997" s="3"/>
      <c r="C997" s="3"/>
      <c r="D997" s="3"/>
      <c r="E997" s="3"/>
      <c r="F997" s="3"/>
      <c r="G997" s="3"/>
      <c r="H997" s="3"/>
      <c r="I997" s="3"/>
      <c r="J997" s="3"/>
      <c r="K997" s="3" t="str">
        <f t="shared" si="30"/>
        <v/>
      </c>
      <c r="L997" s="96"/>
    </row>
    <row r="998" spans="1:12" x14ac:dyDescent="0.3">
      <c r="A998" s="7">
        <f t="shared" si="31"/>
        <v>994</v>
      </c>
      <c r="B998" s="3"/>
      <c r="C998" s="3"/>
      <c r="D998" s="3"/>
      <c r="E998" s="3"/>
      <c r="F998" s="3"/>
      <c r="G998" s="3"/>
      <c r="H998" s="3"/>
      <c r="I998" s="3"/>
      <c r="J998" s="3"/>
      <c r="K998" s="3" t="str">
        <f t="shared" si="30"/>
        <v/>
      </c>
      <c r="L998" s="96"/>
    </row>
    <row r="999" spans="1:12" x14ac:dyDescent="0.3">
      <c r="A999" s="7">
        <f t="shared" si="31"/>
        <v>995</v>
      </c>
      <c r="B999" s="3"/>
      <c r="C999" s="3"/>
      <c r="D999" s="3"/>
      <c r="E999" s="3"/>
      <c r="F999" s="3"/>
      <c r="G999" s="3"/>
      <c r="H999" s="3"/>
      <c r="I999" s="3"/>
      <c r="J999" s="3"/>
      <c r="K999" s="3" t="str">
        <f t="shared" si="30"/>
        <v/>
      </c>
      <c r="L999" s="96"/>
    </row>
    <row r="1000" spans="1:12" x14ac:dyDescent="0.3">
      <c r="A1000" s="7">
        <f t="shared" si="31"/>
        <v>996</v>
      </c>
      <c r="B1000" s="3"/>
      <c r="C1000" s="3"/>
      <c r="D1000" s="3"/>
      <c r="E1000" s="3"/>
      <c r="F1000" s="3"/>
      <c r="G1000" s="3"/>
      <c r="H1000" s="3"/>
      <c r="I1000" s="3"/>
      <c r="J1000" s="3"/>
      <c r="K1000" s="3" t="str">
        <f t="shared" si="30"/>
        <v/>
      </c>
      <c r="L1000" s="96"/>
    </row>
    <row r="1001" spans="1:12" x14ac:dyDescent="0.3">
      <c r="A1001" s="7">
        <f t="shared" si="31"/>
        <v>997</v>
      </c>
      <c r="B1001" s="3"/>
      <c r="C1001" s="3"/>
      <c r="D1001" s="3"/>
      <c r="E1001" s="3"/>
      <c r="F1001" s="3"/>
      <c r="G1001" s="3"/>
      <c r="H1001" s="3"/>
      <c r="I1001" s="3"/>
      <c r="J1001" s="3"/>
      <c r="K1001" s="3" t="str">
        <f t="shared" si="30"/>
        <v/>
      </c>
      <c r="L1001" s="96"/>
    </row>
    <row r="1002" spans="1:12" x14ac:dyDescent="0.3">
      <c r="A1002" s="7">
        <f t="shared" si="31"/>
        <v>998</v>
      </c>
      <c r="B1002" s="3"/>
      <c r="C1002" s="3"/>
      <c r="D1002" s="3"/>
      <c r="E1002" s="3"/>
      <c r="F1002" s="3"/>
      <c r="G1002" s="3"/>
      <c r="H1002" s="3"/>
      <c r="I1002" s="3"/>
      <c r="J1002" s="3"/>
      <c r="K1002" s="3" t="str">
        <f t="shared" si="30"/>
        <v/>
      </c>
      <c r="L1002" s="96"/>
    </row>
    <row r="1003" spans="1:12" x14ac:dyDescent="0.3">
      <c r="A1003" s="7">
        <f t="shared" si="31"/>
        <v>999</v>
      </c>
      <c r="B1003" s="3"/>
      <c r="C1003" s="3"/>
      <c r="D1003" s="3"/>
      <c r="E1003" s="3"/>
      <c r="F1003" s="3"/>
      <c r="G1003" s="3"/>
      <c r="H1003" s="3"/>
      <c r="I1003" s="3"/>
      <c r="J1003" s="3"/>
      <c r="K1003" s="3" t="str">
        <f t="shared" si="30"/>
        <v/>
      </c>
      <c r="L1003" s="96"/>
    </row>
    <row r="1004" spans="1:12" ht="15" thickBot="1" x14ac:dyDescent="0.35">
      <c r="A1004" s="8">
        <f t="shared" si="31"/>
        <v>1000</v>
      </c>
      <c r="B1004" s="3"/>
      <c r="C1004" s="9"/>
      <c r="D1004" s="9"/>
      <c r="E1004" s="9"/>
      <c r="F1004" s="9"/>
      <c r="G1004" s="9"/>
      <c r="H1004" s="9"/>
      <c r="I1004" s="3"/>
      <c r="J1004" s="9"/>
      <c r="K1004" s="3" t="str">
        <f t="shared" si="30"/>
        <v/>
      </c>
      <c r="L1004" s="97"/>
    </row>
    <row r="1005" spans="1:12" x14ac:dyDescent="0.3">
      <c r="A1005" s="13"/>
    </row>
  </sheetData>
  <autoFilter ref="A4:L1004"/>
  <mergeCells count="5">
    <mergeCell ref="I1:J3"/>
    <mergeCell ref="A1:D3"/>
    <mergeCell ref="E1:F3"/>
    <mergeCell ref="G1:G3"/>
    <mergeCell ref="H1:H3"/>
  </mergeCells>
  <conditionalFormatting sqref="C91:C304 C5:C22">
    <cfRule type="expression" dxfId="527" priority="436" stopIfTrue="1">
      <formula>$T5=3</formula>
    </cfRule>
    <cfRule type="expression" dxfId="526" priority="437" stopIfTrue="1">
      <formula>$T5=2</formula>
    </cfRule>
    <cfRule type="expression" dxfId="525" priority="438" stopIfTrue="1">
      <formula>$T5=1</formula>
    </cfRule>
  </conditionalFormatting>
  <conditionalFormatting sqref="C91:C304 C5:C22">
    <cfRule type="expression" dxfId="524" priority="433" stopIfTrue="1">
      <formula>$T5=3</formula>
    </cfRule>
    <cfRule type="expression" dxfId="523" priority="434" stopIfTrue="1">
      <formula>$T5=2</formula>
    </cfRule>
    <cfRule type="expression" dxfId="522" priority="435" stopIfTrue="1">
      <formula>$T5=1</formula>
    </cfRule>
  </conditionalFormatting>
  <conditionalFormatting sqref="C91:C104">
    <cfRule type="expression" dxfId="521" priority="424" stopIfTrue="1">
      <formula>$T91=3</formula>
    </cfRule>
    <cfRule type="expression" dxfId="520" priority="425" stopIfTrue="1">
      <formula>$T91=2</formula>
    </cfRule>
    <cfRule type="expression" dxfId="519" priority="426" stopIfTrue="1">
      <formula>$T91=1</formula>
    </cfRule>
  </conditionalFormatting>
  <conditionalFormatting sqref="C91:C104">
    <cfRule type="expression" dxfId="518" priority="421" stopIfTrue="1">
      <formula>$T91=3</formula>
    </cfRule>
    <cfRule type="expression" dxfId="517" priority="422" stopIfTrue="1">
      <formula>$T91=2</formula>
    </cfRule>
    <cfRule type="expression" dxfId="516" priority="423" stopIfTrue="1">
      <formula>$T91=1</formula>
    </cfRule>
  </conditionalFormatting>
  <conditionalFormatting sqref="C47:C48">
    <cfRule type="expression" dxfId="515" priority="172" stopIfTrue="1">
      <formula>$T47=3</formula>
    </cfRule>
    <cfRule type="expression" dxfId="514" priority="173" stopIfTrue="1">
      <formula>$T47=2</formula>
    </cfRule>
    <cfRule type="expression" dxfId="513" priority="174" stopIfTrue="1">
      <formula>$T47=1</formula>
    </cfRule>
  </conditionalFormatting>
  <conditionalFormatting sqref="C47:C48">
    <cfRule type="expression" dxfId="512" priority="169" stopIfTrue="1">
      <formula>$T47=3</formula>
    </cfRule>
    <cfRule type="expression" dxfId="511" priority="170" stopIfTrue="1">
      <formula>$T47=2</formula>
    </cfRule>
    <cfRule type="expression" dxfId="510" priority="171" stopIfTrue="1">
      <formula>$T47=1</formula>
    </cfRule>
  </conditionalFormatting>
  <conditionalFormatting sqref="C25:C26">
    <cfRule type="expression" dxfId="509" priority="238" stopIfTrue="1">
      <formula>$T25=3</formula>
    </cfRule>
    <cfRule type="expression" dxfId="508" priority="239" stopIfTrue="1">
      <formula>$T25=2</formula>
    </cfRule>
    <cfRule type="expression" dxfId="507" priority="240" stopIfTrue="1">
      <formula>$T25=1</formula>
    </cfRule>
  </conditionalFormatting>
  <conditionalFormatting sqref="C25:C26">
    <cfRule type="expression" dxfId="506" priority="235" stopIfTrue="1">
      <formula>$T25=3</formula>
    </cfRule>
    <cfRule type="expression" dxfId="505" priority="236" stopIfTrue="1">
      <formula>$T25=2</formula>
    </cfRule>
    <cfRule type="expression" dxfId="504" priority="237" stopIfTrue="1">
      <formula>$T25=1</formula>
    </cfRule>
  </conditionalFormatting>
  <conditionalFormatting sqref="C165:C194">
    <cfRule type="expression" dxfId="503" priority="346" stopIfTrue="1">
      <formula>$T165=3</formula>
    </cfRule>
    <cfRule type="expression" dxfId="502" priority="347" stopIfTrue="1">
      <formula>$T165=2</formula>
    </cfRule>
    <cfRule type="expression" dxfId="501" priority="348" stopIfTrue="1">
      <formula>$T165=1</formula>
    </cfRule>
  </conditionalFormatting>
  <conditionalFormatting sqref="C165:C194">
    <cfRule type="expression" dxfId="500" priority="343" stopIfTrue="1">
      <formula>$T165=3</formula>
    </cfRule>
    <cfRule type="expression" dxfId="499" priority="344" stopIfTrue="1">
      <formula>$T165=2</formula>
    </cfRule>
    <cfRule type="expression" dxfId="498" priority="345" stopIfTrue="1">
      <formula>$T165=1</formula>
    </cfRule>
  </conditionalFormatting>
  <conditionalFormatting sqref="C195:C224">
    <cfRule type="expression" dxfId="497" priority="340" stopIfTrue="1">
      <formula>$T195=3</formula>
    </cfRule>
    <cfRule type="expression" dxfId="496" priority="341" stopIfTrue="1">
      <formula>$T195=2</formula>
    </cfRule>
    <cfRule type="expression" dxfId="495" priority="342" stopIfTrue="1">
      <formula>$T195=1</formula>
    </cfRule>
  </conditionalFormatting>
  <conditionalFormatting sqref="C195:C224">
    <cfRule type="expression" dxfId="494" priority="337" stopIfTrue="1">
      <formula>$T195=3</formula>
    </cfRule>
    <cfRule type="expression" dxfId="493" priority="338" stopIfTrue="1">
      <formula>$T195=2</formula>
    </cfRule>
    <cfRule type="expression" dxfId="492" priority="339" stopIfTrue="1">
      <formula>$T195=1</formula>
    </cfRule>
  </conditionalFormatting>
  <conditionalFormatting sqref="C91:C104">
    <cfRule type="expression" dxfId="491" priority="394" stopIfTrue="1">
      <formula>$T91=3</formula>
    </cfRule>
    <cfRule type="expression" dxfId="490" priority="395" stopIfTrue="1">
      <formula>$T91=2</formula>
    </cfRule>
    <cfRule type="expression" dxfId="489" priority="396" stopIfTrue="1">
      <formula>$T91=1</formula>
    </cfRule>
  </conditionalFormatting>
  <conditionalFormatting sqref="C91:C104">
    <cfRule type="expression" dxfId="488" priority="391" stopIfTrue="1">
      <formula>$T91=3</formula>
    </cfRule>
    <cfRule type="expression" dxfId="487" priority="392" stopIfTrue="1">
      <formula>$T91=2</formula>
    </cfRule>
    <cfRule type="expression" dxfId="486" priority="393" stopIfTrue="1">
      <formula>$T91=1</formula>
    </cfRule>
  </conditionalFormatting>
  <conditionalFormatting sqref="C135:C154">
    <cfRule type="expression" dxfId="485" priority="388" stopIfTrue="1">
      <formula>$T135=3</formula>
    </cfRule>
    <cfRule type="expression" dxfId="484" priority="389" stopIfTrue="1">
      <formula>$T135=2</formula>
    </cfRule>
    <cfRule type="expression" dxfId="483" priority="390" stopIfTrue="1">
      <formula>$T135=1</formula>
    </cfRule>
  </conditionalFormatting>
  <conditionalFormatting sqref="C135:C154">
    <cfRule type="expression" dxfId="482" priority="385" stopIfTrue="1">
      <formula>$T135=3</formula>
    </cfRule>
    <cfRule type="expression" dxfId="481" priority="386" stopIfTrue="1">
      <formula>$T135=2</formula>
    </cfRule>
    <cfRule type="expression" dxfId="480" priority="387" stopIfTrue="1">
      <formula>$T135=1</formula>
    </cfRule>
  </conditionalFormatting>
  <conditionalFormatting sqref="C135:C154">
    <cfRule type="expression" dxfId="479" priority="382" stopIfTrue="1">
      <formula>$T135=3</formula>
    </cfRule>
    <cfRule type="expression" dxfId="478" priority="383" stopIfTrue="1">
      <formula>$T135=2</formula>
    </cfRule>
    <cfRule type="expression" dxfId="477" priority="384" stopIfTrue="1">
      <formula>$T135=1</formula>
    </cfRule>
  </conditionalFormatting>
  <conditionalFormatting sqref="C135:C154">
    <cfRule type="expression" dxfId="476" priority="379" stopIfTrue="1">
      <formula>$T135=3</formula>
    </cfRule>
    <cfRule type="expression" dxfId="475" priority="380" stopIfTrue="1">
      <formula>$T135=2</formula>
    </cfRule>
    <cfRule type="expression" dxfId="474" priority="381" stopIfTrue="1">
      <formula>$T135=1</formula>
    </cfRule>
  </conditionalFormatting>
  <conditionalFormatting sqref="C105:C134">
    <cfRule type="expression" dxfId="473" priority="376" stopIfTrue="1">
      <formula>$T105=3</formula>
    </cfRule>
    <cfRule type="expression" dxfId="472" priority="377" stopIfTrue="1">
      <formula>$T105=2</formula>
    </cfRule>
    <cfRule type="expression" dxfId="471" priority="378" stopIfTrue="1">
      <formula>$T105=1</formula>
    </cfRule>
  </conditionalFormatting>
  <conditionalFormatting sqref="C105:C134">
    <cfRule type="expression" dxfId="470" priority="373" stopIfTrue="1">
      <formula>$T105=3</formula>
    </cfRule>
    <cfRule type="expression" dxfId="469" priority="374" stopIfTrue="1">
      <formula>$T105=2</formula>
    </cfRule>
    <cfRule type="expression" dxfId="468" priority="375" stopIfTrue="1">
      <formula>$T105=1</formula>
    </cfRule>
  </conditionalFormatting>
  <conditionalFormatting sqref="C105:C134">
    <cfRule type="expression" dxfId="467" priority="370" stopIfTrue="1">
      <formula>$T105=3</formula>
    </cfRule>
    <cfRule type="expression" dxfId="466" priority="371" stopIfTrue="1">
      <formula>$T105=2</formula>
    </cfRule>
    <cfRule type="expression" dxfId="465" priority="372" stopIfTrue="1">
      <formula>$T105=1</formula>
    </cfRule>
  </conditionalFormatting>
  <conditionalFormatting sqref="C105:C134">
    <cfRule type="expression" dxfId="464" priority="367" stopIfTrue="1">
      <formula>$T105=3</formula>
    </cfRule>
    <cfRule type="expression" dxfId="463" priority="368" stopIfTrue="1">
      <formula>$T105=2</formula>
    </cfRule>
    <cfRule type="expression" dxfId="462" priority="369" stopIfTrue="1">
      <formula>$T105=1</formula>
    </cfRule>
  </conditionalFormatting>
  <conditionalFormatting sqref="C155:C164">
    <cfRule type="expression" dxfId="461" priority="364" stopIfTrue="1">
      <formula>$T155=3</formula>
    </cfRule>
    <cfRule type="expression" dxfId="460" priority="365" stopIfTrue="1">
      <formula>$T155=2</formula>
    </cfRule>
    <cfRule type="expression" dxfId="459" priority="366" stopIfTrue="1">
      <formula>$T155=1</formula>
    </cfRule>
  </conditionalFormatting>
  <conditionalFormatting sqref="C155:C164">
    <cfRule type="expression" dxfId="458" priority="361" stopIfTrue="1">
      <formula>$T155=3</formula>
    </cfRule>
    <cfRule type="expression" dxfId="457" priority="362" stopIfTrue="1">
      <formula>$T155=2</formula>
    </cfRule>
    <cfRule type="expression" dxfId="456" priority="363" stopIfTrue="1">
      <formula>$T155=1</formula>
    </cfRule>
  </conditionalFormatting>
  <conditionalFormatting sqref="C155:C164">
    <cfRule type="expression" dxfId="455" priority="358" stopIfTrue="1">
      <formula>$T155=3</formula>
    </cfRule>
    <cfRule type="expression" dxfId="454" priority="359" stopIfTrue="1">
      <formula>$T155=2</formula>
    </cfRule>
    <cfRule type="expression" dxfId="453" priority="360" stopIfTrue="1">
      <formula>$T155=1</formula>
    </cfRule>
  </conditionalFormatting>
  <conditionalFormatting sqref="C155:C164">
    <cfRule type="expression" dxfId="452" priority="355" stopIfTrue="1">
      <formula>$T155=3</formula>
    </cfRule>
    <cfRule type="expression" dxfId="451" priority="356" stopIfTrue="1">
      <formula>$T155=2</formula>
    </cfRule>
    <cfRule type="expression" dxfId="450" priority="357" stopIfTrue="1">
      <formula>$T155=1</formula>
    </cfRule>
  </conditionalFormatting>
  <conditionalFormatting sqref="C165:C194">
    <cfRule type="expression" dxfId="449" priority="352" stopIfTrue="1">
      <formula>$T165=3</formula>
    </cfRule>
    <cfRule type="expression" dxfId="448" priority="353" stopIfTrue="1">
      <formula>$T165=2</formula>
    </cfRule>
    <cfRule type="expression" dxfId="447" priority="354" stopIfTrue="1">
      <formula>$T165=1</formula>
    </cfRule>
  </conditionalFormatting>
  <conditionalFormatting sqref="C165:C194">
    <cfRule type="expression" dxfId="446" priority="349" stopIfTrue="1">
      <formula>$T165=3</formula>
    </cfRule>
    <cfRule type="expression" dxfId="445" priority="350" stopIfTrue="1">
      <formula>$T165=2</formula>
    </cfRule>
    <cfRule type="expression" dxfId="444" priority="351" stopIfTrue="1">
      <formula>$T165=1</formula>
    </cfRule>
  </conditionalFormatting>
  <conditionalFormatting sqref="C195:C224">
    <cfRule type="expression" dxfId="443" priority="334" stopIfTrue="1">
      <formula>$T195=3</formula>
    </cfRule>
    <cfRule type="expression" dxfId="442" priority="335" stopIfTrue="1">
      <formula>$T195=2</formula>
    </cfRule>
    <cfRule type="expression" dxfId="441" priority="336" stopIfTrue="1">
      <formula>$T195=1</formula>
    </cfRule>
  </conditionalFormatting>
  <conditionalFormatting sqref="C195:C224">
    <cfRule type="expression" dxfId="440" priority="331" stopIfTrue="1">
      <formula>$T195=3</formula>
    </cfRule>
    <cfRule type="expression" dxfId="439" priority="332" stopIfTrue="1">
      <formula>$T195=2</formula>
    </cfRule>
    <cfRule type="expression" dxfId="438" priority="333" stopIfTrue="1">
      <formula>$T195=1</formula>
    </cfRule>
  </conditionalFormatting>
  <conditionalFormatting sqref="C225:C260">
    <cfRule type="expression" dxfId="437" priority="328" stopIfTrue="1">
      <formula>$T225=3</formula>
    </cfRule>
    <cfRule type="expression" dxfId="436" priority="329" stopIfTrue="1">
      <formula>$T225=2</formula>
    </cfRule>
    <cfRule type="expression" dxfId="435" priority="330" stopIfTrue="1">
      <formula>$T225=1</formula>
    </cfRule>
  </conditionalFormatting>
  <conditionalFormatting sqref="C225:C260">
    <cfRule type="expression" dxfId="434" priority="325" stopIfTrue="1">
      <formula>$T225=3</formula>
    </cfRule>
    <cfRule type="expression" dxfId="433" priority="326" stopIfTrue="1">
      <formula>$T225=2</formula>
    </cfRule>
    <cfRule type="expression" dxfId="432" priority="327" stopIfTrue="1">
      <formula>$T225=1</formula>
    </cfRule>
  </conditionalFormatting>
  <conditionalFormatting sqref="C225:C260">
    <cfRule type="expression" dxfId="431" priority="322" stopIfTrue="1">
      <formula>$T225=3</formula>
    </cfRule>
    <cfRule type="expression" dxfId="430" priority="323" stopIfTrue="1">
      <formula>$T225=2</formula>
    </cfRule>
    <cfRule type="expression" dxfId="429" priority="324" stopIfTrue="1">
      <formula>$T225=1</formula>
    </cfRule>
  </conditionalFormatting>
  <conditionalFormatting sqref="C225:C260">
    <cfRule type="expression" dxfId="428" priority="319" stopIfTrue="1">
      <formula>$T225=3</formula>
    </cfRule>
    <cfRule type="expression" dxfId="427" priority="320" stopIfTrue="1">
      <formula>$T225=2</formula>
    </cfRule>
    <cfRule type="expression" dxfId="426" priority="321" stopIfTrue="1">
      <formula>$T225=1</formula>
    </cfRule>
  </conditionalFormatting>
  <conditionalFormatting sqref="C261:C303">
    <cfRule type="expression" dxfId="425" priority="316" stopIfTrue="1">
      <formula>$T261=3</formula>
    </cfRule>
    <cfRule type="expression" dxfId="424" priority="317" stopIfTrue="1">
      <formula>$T261=2</formula>
    </cfRule>
    <cfRule type="expression" dxfId="423" priority="318" stopIfTrue="1">
      <formula>$T261=1</formula>
    </cfRule>
  </conditionalFormatting>
  <conditionalFormatting sqref="C261:C303">
    <cfRule type="expression" dxfId="422" priority="313" stopIfTrue="1">
      <formula>$T261=3</formula>
    </cfRule>
    <cfRule type="expression" dxfId="421" priority="314" stopIfTrue="1">
      <formula>$T261=2</formula>
    </cfRule>
    <cfRule type="expression" dxfId="420" priority="315" stopIfTrue="1">
      <formula>$T261=1</formula>
    </cfRule>
  </conditionalFormatting>
  <conditionalFormatting sqref="C261:C303">
    <cfRule type="expression" dxfId="419" priority="310" stopIfTrue="1">
      <formula>$T261=3</formula>
    </cfRule>
    <cfRule type="expression" dxfId="418" priority="311" stopIfTrue="1">
      <formula>$T261=2</formula>
    </cfRule>
    <cfRule type="expression" dxfId="417" priority="312" stopIfTrue="1">
      <formula>$T261=1</formula>
    </cfRule>
  </conditionalFormatting>
  <conditionalFormatting sqref="C261:C303">
    <cfRule type="expression" dxfId="416" priority="307" stopIfTrue="1">
      <formula>$T261=3</formula>
    </cfRule>
    <cfRule type="expression" dxfId="415" priority="308" stopIfTrue="1">
      <formula>$T261=2</formula>
    </cfRule>
    <cfRule type="expression" dxfId="414" priority="309" stopIfTrue="1">
      <formula>$T261=1</formula>
    </cfRule>
  </conditionalFormatting>
  <conditionalFormatting sqref="C24">
    <cfRule type="expression" dxfId="413" priority="244" stopIfTrue="1">
      <formula>$T24=3</formula>
    </cfRule>
    <cfRule type="expression" dxfId="412" priority="245" stopIfTrue="1">
      <formula>$T24=2</formula>
    </cfRule>
    <cfRule type="expression" dxfId="411" priority="246" stopIfTrue="1">
      <formula>$T24=1</formula>
    </cfRule>
  </conditionalFormatting>
  <conditionalFormatting sqref="C24">
    <cfRule type="expression" dxfId="410" priority="241" stopIfTrue="1">
      <formula>$T24=3</formula>
    </cfRule>
    <cfRule type="expression" dxfId="409" priority="242" stopIfTrue="1">
      <formula>$T24=2</formula>
    </cfRule>
    <cfRule type="expression" dxfId="408" priority="243" stopIfTrue="1">
      <formula>$T24=1</formula>
    </cfRule>
  </conditionalFormatting>
  <conditionalFormatting sqref="C304">
    <cfRule type="expression" dxfId="407" priority="298" stopIfTrue="1">
      <formula>$T304=3</formula>
    </cfRule>
    <cfRule type="expression" dxfId="406" priority="299" stopIfTrue="1">
      <formula>$T304=2</formula>
    </cfRule>
    <cfRule type="expression" dxfId="405" priority="300" stopIfTrue="1">
      <formula>$T304=1</formula>
    </cfRule>
  </conditionalFormatting>
  <conditionalFormatting sqref="C304">
    <cfRule type="expression" dxfId="404" priority="295" stopIfTrue="1">
      <formula>$T304=3</formula>
    </cfRule>
    <cfRule type="expression" dxfId="403" priority="296" stopIfTrue="1">
      <formula>$T304=2</formula>
    </cfRule>
    <cfRule type="expression" dxfId="402" priority="297" stopIfTrue="1">
      <formula>$T304=1</formula>
    </cfRule>
  </conditionalFormatting>
  <conditionalFormatting sqref="C7:C8">
    <cfRule type="expression" dxfId="401" priority="292" stopIfTrue="1">
      <formula>$T7=3</formula>
    </cfRule>
    <cfRule type="expression" dxfId="400" priority="293" stopIfTrue="1">
      <formula>$T7=2</formula>
    </cfRule>
    <cfRule type="expression" dxfId="399" priority="294" stopIfTrue="1">
      <formula>$T7=1</formula>
    </cfRule>
  </conditionalFormatting>
  <conditionalFormatting sqref="C7:C8">
    <cfRule type="expression" dxfId="398" priority="289" stopIfTrue="1">
      <formula>$T7=3</formula>
    </cfRule>
    <cfRule type="expression" dxfId="397" priority="290" stopIfTrue="1">
      <formula>$T7=2</formula>
    </cfRule>
    <cfRule type="expression" dxfId="396" priority="291" stopIfTrue="1">
      <formula>$T7=1</formula>
    </cfRule>
  </conditionalFormatting>
  <conditionalFormatting sqref="C9:C10">
    <cfRule type="expression" dxfId="395" priority="286" stopIfTrue="1">
      <formula>$T9=3</formula>
    </cfRule>
    <cfRule type="expression" dxfId="394" priority="287" stopIfTrue="1">
      <formula>$T9=2</formula>
    </cfRule>
    <cfRule type="expression" dxfId="393" priority="288" stopIfTrue="1">
      <formula>$T9=1</formula>
    </cfRule>
  </conditionalFormatting>
  <conditionalFormatting sqref="C9:C10">
    <cfRule type="expression" dxfId="392" priority="283" stopIfTrue="1">
      <formula>$T9=3</formula>
    </cfRule>
    <cfRule type="expression" dxfId="391" priority="284" stopIfTrue="1">
      <formula>$T9=2</formula>
    </cfRule>
    <cfRule type="expression" dxfId="390" priority="285" stopIfTrue="1">
      <formula>$T9=1</formula>
    </cfRule>
  </conditionalFormatting>
  <conditionalFormatting sqref="C11:C12">
    <cfRule type="expression" dxfId="389" priority="280" stopIfTrue="1">
      <formula>$T11=3</formula>
    </cfRule>
    <cfRule type="expression" dxfId="388" priority="281" stopIfTrue="1">
      <formula>$T11=2</formula>
    </cfRule>
    <cfRule type="expression" dxfId="387" priority="282" stopIfTrue="1">
      <formula>$T11=1</formula>
    </cfRule>
  </conditionalFormatting>
  <conditionalFormatting sqref="C11:C12">
    <cfRule type="expression" dxfId="386" priority="277" stopIfTrue="1">
      <formula>$T11=3</formula>
    </cfRule>
    <cfRule type="expression" dxfId="385" priority="278" stopIfTrue="1">
      <formula>$T11=2</formula>
    </cfRule>
    <cfRule type="expression" dxfId="384" priority="279" stopIfTrue="1">
      <formula>$T11=1</formula>
    </cfRule>
  </conditionalFormatting>
  <conditionalFormatting sqref="C13:C14">
    <cfRule type="expression" dxfId="383" priority="274" stopIfTrue="1">
      <formula>$T13=3</formula>
    </cfRule>
    <cfRule type="expression" dxfId="382" priority="275" stopIfTrue="1">
      <formula>$T13=2</formula>
    </cfRule>
    <cfRule type="expression" dxfId="381" priority="276" stopIfTrue="1">
      <formula>$T13=1</formula>
    </cfRule>
  </conditionalFormatting>
  <conditionalFormatting sqref="C13:C14">
    <cfRule type="expression" dxfId="380" priority="271" stopIfTrue="1">
      <formula>$T13=3</formula>
    </cfRule>
    <cfRule type="expression" dxfId="379" priority="272" stopIfTrue="1">
      <formula>$T13=2</formula>
    </cfRule>
    <cfRule type="expression" dxfId="378" priority="273" stopIfTrue="1">
      <formula>$T13=1</formula>
    </cfRule>
  </conditionalFormatting>
  <conditionalFormatting sqref="C15:C16">
    <cfRule type="expression" dxfId="377" priority="268" stopIfTrue="1">
      <formula>$T15=3</formula>
    </cfRule>
    <cfRule type="expression" dxfId="376" priority="269" stopIfTrue="1">
      <formula>$T15=2</formula>
    </cfRule>
    <cfRule type="expression" dxfId="375" priority="270" stopIfTrue="1">
      <formula>$T15=1</formula>
    </cfRule>
  </conditionalFormatting>
  <conditionalFormatting sqref="C15:C16">
    <cfRule type="expression" dxfId="374" priority="265" stopIfTrue="1">
      <formula>$T15=3</formula>
    </cfRule>
    <cfRule type="expression" dxfId="373" priority="266" stopIfTrue="1">
      <formula>$T15=2</formula>
    </cfRule>
    <cfRule type="expression" dxfId="372" priority="267" stopIfTrue="1">
      <formula>$T15=1</formula>
    </cfRule>
  </conditionalFormatting>
  <conditionalFormatting sqref="C17:C18">
    <cfRule type="expression" dxfId="371" priority="262" stopIfTrue="1">
      <formula>$T17=3</formula>
    </cfRule>
    <cfRule type="expression" dxfId="370" priority="263" stopIfTrue="1">
      <formula>$T17=2</formula>
    </cfRule>
    <cfRule type="expression" dxfId="369" priority="264" stopIfTrue="1">
      <formula>$T17=1</formula>
    </cfRule>
  </conditionalFormatting>
  <conditionalFormatting sqref="C17:C18">
    <cfRule type="expression" dxfId="368" priority="259" stopIfTrue="1">
      <formula>$T17=3</formula>
    </cfRule>
    <cfRule type="expression" dxfId="367" priority="260" stopIfTrue="1">
      <formula>$T17=2</formula>
    </cfRule>
    <cfRule type="expression" dxfId="366" priority="261" stopIfTrue="1">
      <formula>$T17=1</formula>
    </cfRule>
  </conditionalFormatting>
  <conditionalFormatting sqref="C19:C20">
    <cfRule type="expression" dxfId="365" priority="256" stopIfTrue="1">
      <formula>$T19=3</formula>
    </cfRule>
    <cfRule type="expression" dxfId="364" priority="257" stopIfTrue="1">
      <formula>$T19=2</formula>
    </cfRule>
    <cfRule type="expression" dxfId="363" priority="258" stopIfTrue="1">
      <formula>$T19=1</formula>
    </cfRule>
  </conditionalFormatting>
  <conditionalFormatting sqref="C19:C20">
    <cfRule type="expression" dxfId="362" priority="253" stopIfTrue="1">
      <formula>$T19=3</formula>
    </cfRule>
    <cfRule type="expression" dxfId="361" priority="254" stopIfTrue="1">
      <formula>$T19=2</formula>
    </cfRule>
    <cfRule type="expression" dxfId="360" priority="255" stopIfTrue="1">
      <formula>$T19=1</formula>
    </cfRule>
  </conditionalFormatting>
  <conditionalFormatting sqref="C21:C22">
    <cfRule type="expression" dxfId="359" priority="250" stopIfTrue="1">
      <formula>$T21=3</formula>
    </cfRule>
    <cfRule type="expression" dxfId="358" priority="251" stopIfTrue="1">
      <formula>$T21=2</formula>
    </cfRule>
    <cfRule type="expression" dxfId="357" priority="252" stopIfTrue="1">
      <formula>$T21=1</formula>
    </cfRule>
  </conditionalFormatting>
  <conditionalFormatting sqref="C21:C22">
    <cfRule type="expression" dxfId="356" priority="247" stopIfTrue="1">
      <formula>$T21=3</formula>
    </cfRule>
    <cfRule type="expression" dxfId="355" priority="248" stopIfTrue="1">
      <formula>$T21=2</formula>
    </cfRule>
    <cfRule type="expression" dxfId="354" priority="249" stopIfTrue="1">
      <formula>$T21=1</formula>
    </cfRule>
  </conditionalFormatting>
  <conditionalFormatting sqref="C27:C28">
    <cfRule type="expression" dxfId="353" priority="232" stopIfTrue="1">
      <formula>$T27=3</formula>
    </cfRule>
    <cfRule type="expression" dxfId="352" priority="233" stopIfTrue="1">
      <formula>$T27=2</formula>
    </cfRule>
    <cfRule type="expression" dxfId="351" priority="234" stopIfTrue="1">
      <formula>$T27=1</formula>
    </cfRule>
  </conditionalFormatting>
  <conditionalFormatting sqref="C27:C28">
    <cfRule type="expression" dxfId="350" priority="229" stopIfTrue="1">
      <formula>$T27=3</formula>
    </cfRule>
    <cfRule type="expression" dxfId="349" priority="230" stopIfTrue="1">
      <formula>$T27=2</formula>
    </cfRule>
    <cfRule type="expression" dxfId="348" priority="231" stopIfTrue="1">
      <formula>$T27=1</formula>
    </cfRule>
  </conditionalFormatting>
  <conditionalFormatting sqref="C29:C30">
    <cfRule type="expression" dxfId="347" priority="226" stopIfTrue="1">
      <formula>$T29=3</formula>
    </cfRule>
    <cfRule type="expression" dxfId="346" priority="227" stopIfTrue="1">
      <formula>$T29=2</formula>
    </cfRule>
    <cfRule type="expression" dxfId="345" priority="228" stopIfTrue="1">
      <formula>$T29=1</formula>
    </cfRule>
  </conditionalFormatting>
  <conditionalFormatting sqref="C29:C30">
    <cfRule type="expression" dxfId="344" priority="223" stopIfTrue="1">
      <formula>$T29=3</formula>
    </cfRule>
    <cfRule type="expression" dxfId="343" priority="224" stopIfTrue="1">
      <formula>$T29=2</formula>
    </cfRule>
    <cfRule type="expression" dxfId="342" priority="225" stopIfTrue="1">
      <formula>$T29=1</formula>
    </cfRule>
  </conditionalFormatting>
  <conditionalFormatting sqref="C31:C32">
    <cfRule type="expression" dxfId="341" priority="220" stopIfTrue="1">
      <formula>$T31=3</formula>
    </cfRule>
    <cfRule type="expression" dxfId="340" priority="221" stopIfTrue="1">
      <formula>$T31=2</formula>
    </cfRule>
    <cfRule type="expression" dxfId="339" priority="222" stopIfTrue="1">
      <formula>$T31=1</formula>
    </cfRule>
  </conditionalFormatting>
  <conditionalFormatting sqref="C31:C32">
    <cfRule type="expression" dxfId="338" priority="217" stopIfTrue="1">
      <formula>$T31=3</formula>
    </cfRule>
    <cfRule type="expression" dxfId="337" priority="218" stopIfTrue="1">
      <formula>$T31=2</formula>
    </cfRule>
    <cfRule type="expression" dxfId="336" priority="219" stopIfTrue="1">
      <formula>$T31=1</formula>
    </cfRule>
  </conditionalFormatting>
  <conditionalFormatting sqref="C33:C34">
    <cfRule type="expression" dxfId="335" priority="214" stopIfTrue="1">
      <formula>$T33=3</formula>
    </cfRule>
    <cfRule type="expression" dxfId="334" priority="215" stopIfTrue="1">
      <formula>$T33=2</formula>
    </cfRule>
    <cfRule type="expression" dxfId="333" priority="216" stopIfTrue="1">
      <formula>$T33=1</formula>
    </cfRule>
  </conditionalFormatting>
  <conditionalFormatting sqref="C33:C34">
    <cfRule type="expression" dxfId="332" priority="211" stopIfTrue="1">
      <formula>$T33=3</formula>
    </cfRule>
    <cfRule type="expression" dxfId="331" priority="212" stopIfTrue="1">
      <formula>$T33=2</formula>
    </cfRule>
    <cfRule type="expression" dxfId="330" priority="213" stopIfTrue="1">
      <formula>$T33=1</formula>
    </cfRule>
  </conditionalFormatting>
  <conditionalFormatting sqref="C35:C36">
    <cfRule type="expression" dxfId="329" priority="208" stopIfTrue="1">
      <formula>$T35=3</formula>
    </cfRule>
    <cfRule type="expression" dxfId="328" priority="209" stopIfTrue="1">
      <formula>$T35=2</formula>
    </cfRule>
    <cfRule type="expression" dxfId="327" priority="210" stopIfTrue="1">
      <formula>$T35=1</formula>
    </cfRule>
  </conditionalFormatting>
  <conditionalFormatting sqref="C35:C36">
    <cfRule type="expression" dxfId="326" priority="205" stopIfTrue="1">
      <formula>$T35=3</formula>
    </cfRule>
    <cfRule type="expression" dxfId="325" priority="206" stopIfTrue="1">
      <formula>$T35=2</formula>
    </cfRule>
    <cfRule type="expression" dxfId="324" priority="207" stopIfTrue="1">
      <formula>$T35=1</formula>
    </cfRule>
  </conditionalFormatting>
  <conditionalFormatting sqref="C37:C38">
    <cfRule type="expression" dxfId="323" priority="202" stopIfTrue="1">
      <formula>$T37=3</formula>
    </cfRule>
    <cfRule type="expression" dxfId="322" priority="203" stopIfTrue="1">
      <formula>$T37=2</formula>
    </cfRule>
    <cfRule type="expression" dxfId="321" priority="204" stopIfTrue="1">
      <formula>$T37=1</formula>
    </cfRule>
  </conditionalFormatting>
  <conditionalFormatting sqref="C37:C38">
    <cfRule type="expression" dxfId="320" priority="199" stopIfTrue="1">
      <formula>$T37=3</formula>
    </cfRule>
    <cfRule type="expression" dxfId="319" priority="200" stopIfTrue="1">
      <formula>$T37=2</formula>
    </cfRule>
    <cfRule type="expression" dxfId="318" priority="201" stopIfTrue="1">
      <formula>$T37=1</formula>
    </cfRule>
  </conditionalFormatting>
  <conditionalFormatting sqref="C39:C40">
    <cfRule type="expression" dxfId="317" priority="196" stopIfTrue="1">
      <formula>$T39=3</formula>
    </cfRule>
    <cfRule type="expression" dxfId="316" priority="197" stopIfTrue="1">
      <formula>$T39=2</formula>
    </cfRule>
    <cfRule type="expression" dxfId="315" priority="198" stopIfTrue="1">
      <formula>$T39=1</formula>
    </cfRule>
  </conditionalFormatting>
  <conditionalFormatting sqref="C39:C40">
    <cfRule type="expression" dxfId="314" priority="193" stopIfTrue="1">
      <formula>$T39=3</formula>
    </cfRule>
    <cfRule type="expression" dxfId="313" priority="194" stopIfTrue="1">
      <formula>$T39=2</formula>
    </cfRule>
    <cfRule type="expression" dxfId="312" priority="195" stopIfTrue="1">
      <formula>$T39=1</formula>
    </cfRule>
  </conditionalFormatting>
  <conditionalFormatting sqref="C41:C42">
    <cfRule type="expression" dxfId="311" priority="190" stopIfTrue="1">
      <formula>$T41=3</formula>
    </cfRule>
    <cfRule type="expression" dxfId="310" priority="191" stopIfTrue="1">
      <formula>$T41=2</formula>
    </cfRule>
    <cfRule type="expression" dxfId="309" priority="192" stopIfTrue="1">
      <formula>$T41=1</formula>
    </cfRule>
  </conditionalFormatting>
  <conditionalFormatting sqref="C41:C42">
    <cfRule type="expression" dxfId="308" priority="187" stopIfTrue="1">
      <formula>$T41=3</formula>
    </cfRule>
    <cfRule type="expression" dxfId="307" priority="188" stopIfTrue="1">
      <formula>$T41=2</formula>
    </cfRule>
    <cfRule type="expression" dxfId="306" priority="189" stopIfTrue="1">
      <formula>$T41=1</formula>
    </cfRule>
  </conditionalFormatting>
  <conditionalFormatting sqref="C43:C44">
    <cfRule type="expression" dxfId="305" priority="184" stopIfTrue="1">
      <formula>$T43=3</formula>
    </cfRule>
    <cfRule type="expression" dxfId="304" priority="185" stopIfTrue="1">
      <formula>$T43=2</formula>
    </cfRule>
    <cfRule type="expression" dxfId="303" priority="186" stopIfTrue="1">
      <formula>$T43=1</formula>
    </cfRule>
  </conditionalFormatting>
  <conditionalFormatting sqref="C43:C44">
    <cfRule type="expression" dxfId="302" priority="181" stopIfTrue="1">
      <formula>$T43=3</formula>
    </cfRule>
    <cfRule type="expression" dxfId="301" priority="182" stopIfTrue="1">
      <formula>$T43=2</formula>
    </cfRule>
    <cfRule type="expression" dxfId="300" priority="183" stopIfTrue="1">
      <formula>$T43=1</formula>
    </cfRule>
  </conditionalFormatting>
  <conditionalFormatting sqref="C45:C46">
    <cfRule type="expression" dxfId="299" priority="178" stopIfTrue="1">
      <formula>$T45=3</formula>
    </cfRule>
    <cfRule type="expression" dxfId="298" priority="179" stopIfTrue="1">
      <formula>$T45=2</formula>
    </cfRule>
    <cfRule type="expression" dxfId="297" priority="180" stopIfTrue="1">
      <formula>$T45=1</formula>
    </cfRule>
  </conditionalFormatting>
  <conditionalFormatting sqref="C45:C46">
    <cfRule type="expression" dxfId="296" priority="175" stopIfTrue="1">
      <formula>$T45=3</formula>
    </cfRule>
    <cfRule type="expression" dxfId="295" priority="176" stopIfTrue="1">
      <formula>$T45=2</formula>
    </cfRule>
    <cfRule type="expression" dxfId="294" priority="177" stopIfTrue="1">
      <formula>$T45=1</formula>
    </cfRule>
  </conditionalFormatting>
  <conditionalFormatting sqref="C49:C50">
    <cfRule type="expression" dxfId="293" priority="166" stopIfTrue="1">
      <formula>$T49=3</formula>
    </cfRule>
    <cfRule type="expression" dxfId="292" priority="167" stopIfTrue="1">
      <formula>$T49=2</formula>
    </cfRule>
    <cfRule type="expression" dxfId="291" priority="168" stopIfTrue="1">
      <formula>$T49=1</formula>
    </cfRule>
  </conditionalFormatting>
  <conditionalFormatting sqref="C49:C50">
    <cfRule type="expression" dxfId="290" priority="163" stopIfTrue="1">
      <formula>$T49=3</formula>
    </cfRule>
    <cfRule type="expression" dxfId="289" priority="164" stopIfTrue="1">
      <formula>$T49=2</formula>
    </cfRule>
    <cfRule type="expression" dxfId="288" priority="165" stopIfTrue="1">
      <formula>$T49=1</formula>
    </cfRule>
  </conditionalFormatting>
  <conditionalFormatting sqref="C51:C52">
    <cfRule type="expression" dxfId="287" priority="160" stopIfTrue="1">
      <formula>$T51=3</formula>
    </cfRule>
    <cfRule type="expression" dxfId="286" priority="161" stopIfTrue="1">
      <formula>$T51=2</formula>
    </cfRule>
    <cfRule type="expression" dxfId="285" priority="162" stopIfTrue="1">
      <formula>$T51=1</formula>
    </cfRule>
  </conditionalFormatting>
  <conditionalFormatting sqref="C51:C52">
    <cfRule type="expression" dxfId="284" priority="157" stopIfTrue="1">
      <formula>$T51=3</formula>
    </cfRule>
    <cfRule type="expression" dxfId="283" priority="158" stopIfTrue="1">
      <formula>$T51=2</formula>
    </cfRule>
    <cfRule type="expression" dxfId="282" priority="159" stopIfTrue="1">
      <formula>$T51=1</formula>
    </cfRule>
  </conditionalFormatting>
  <conditionalFormatting sqref="C53">
    <cfRule type="expression" dxfId="281" priority="154" stopIfTrue="1">
      <formula>$T53=3</formula>
    </cfRule>
    <cfRule type="expression" dxfId="280" priority="155" stopIfTrue="1">
      <formula>$T53=2</formula>
    </cfRule>
    <cfRule type="expression" dxfId="279" priority="156" stopIfTrue="1">
      <formula>$T53=1</formula>
    </cfRule>
  </conditionalFormatting>
  <conditionalFormatting sqref="C53">
    <cfRule type="expression" dxfId="278" priority="151" stopIfTrue="1">
      <formula>$T53=3</formula>
    </cfRule>
    <cfRule type="expression" dxfId="277" priority="152" stopIfTrue="1">
      <formula>$T53=2</formula>
    </cfRule>
    <cfRule type="expression" dxfId="276" priority="153" stopIfTrue="1">
      <formula>$T53=1</formula>
    </cfRule>
  </conditionalFormatting>
  <conditionalFormatting sqref="C54">
    <cfRule type="expression" dxfId="275" priority="148" stopIfTrue="1">
      <formula>$T54=3</formula>
    </cfRule>
    <cfRule type="expression" dxfId="274" priority="149" stopIfTrue="1">
      <formula>$T54=2</formula>
    </cfRule>
    <cfRule type="expression" dxfId="273" priority="150" stopIfTrue="1">
      <formula>$T54=1</formula>
    </cfRule>
  </conditionalFormatting>
  <conditionalFormatting sqref="C54">
    <cfRule type="expression" dxfId="272" priority="145" stopIfTrue="1">
      <formula>$T54=3</formula>
    </cfRule>
    <cfRule type="expression" dxfId="271" priority="146" stopIfTrue="1">
      <formula>$T54=2</formula>
    </cfRule>
    <cfRule type="expression" dxfId="270" priority="147" stopIfTrue="1">
      <formula>$T54=1</formula>
    </cfRule>
  </conditionalFormatting>
  <conditionalFormatting sqref="C55">
    <cfRule type="expression" dxfId="269" priority="142" stopIfTrue="1">
      <formula>$T55=3</formula>
    </cfRule>
    <cfRule type="expression" dxfId="268" priority="143" stopIfTrue="1">
      <formula>$T55=2</formula>
    </cfRule>
    <cfRule type="expression" dxfId="267" priority="144" stopIfTrue="1">
      <formula>$T55=1</formula>
    </cfRule>
  </conditionalFormatting>
  <conditionalFormatting sqref="C55">
    <cfRule type="expression" dxfId="266" priority="139" stopIfTrue="1">
      <formula>$T55=3</formula>
    </cfRule>
    <cfRule type="expression" dxfId="265" priority="140" stopIfTrue="1">
      <formula>$T55=2</formula>
    </cfRule>
    <cfRule type="expression" dxfId="264" priority="141" stopIfTrue="1">
      <formula>$T55=1</formula>
    </cfRule>
  </conditionalFormatting>
  <conditionalFormatting sqref="C56:C57">
    <cfRule type="expression" dxfId="263" priority="136" stopIfTrue="1">
      <formula>$T56=3</formula>
    </cfRule>
    <cfRule type="expression" dxfId="262" priority="137" stopIfTrue="1">
      <formula>$T56=2</formula>
    </cfRule>
    <cfRule type="expression" dxfId="261" priority="138" stopIfTrue="1">
      <formula>$T56=1</formula>
    </cfRule>
  </conditionalFormatting>
  <conditionalFormatting sqref="C56:C57">
    <cfRule type="expression" dxfId="260" priority="133" stopIfTrue="1">
      <formula>$T56=3</formula>
    </cfRule>
    <cfRule type="expression" dxfId="259" priority="134" stopIfTrue="1">
      <formula>$T56=2</formula>
    </cfRule>
    <cfRule type="expression" dxfId="258" priority="135" stopIfTrue="1">
      <formula>$T56=1</formula>
    </cfRule>
  </conditionalFormatting>
  <conditionalFormatting sqref="C58:C59">
    <cfRule type="expression" dxfId="257" priority="130" stopIfTrue="1">
      <formula>$T58=3</formula>
    </cfRule>
    <cfRule type="expression" dxfId="256" priority="131" stopIfTrue="1">
      <formula>$T58=2</formula>
    </cfRule>
    <cfRule type="expression" dxfId="255" priority="132" stopIfTrue="1">
      <formula>$T58=1</formula>
    </cfRule>
  </conditionalFormatting>
  <conditionalFormatting sqref="C58:C59">
    <cfRule type="expression" dxfId="254" priority="127" stopIfTrue="1">
      <formula>$T58=3</formula>
    </cfRule>
    <cfRule type="expression" dxfId="253" priority="128" stopIfTrue="1">
      <formula>$T58=2</formula>
    </cfRule>
    <cfRule type="expression" dxfId="252" priority="129" stopIfTrue="1">
      <formula>$T58=1</formula>
    </cfRule>
  </conditionalFormatting>
  <conditionalFormatting sqref="C60:C61">
    <cfRule type="expression" dxfId="251" priority="124" stopIfTrue="1">
      <formula>$T60=3</formula>
    </cfRule>
    <cfRule type="expression" dxfId="250" priority="125" stopIfTrue="1">
      <formula>$T60=2</formula>
    </cfRule>
    <cfRule type="expression" dxfId="249" priority="126" stopIfTrue="1">
      <formula>$T60=1</formula>
    </cfRule>
  </conditionalFormatting>
  <conditionalFormatting sqref="C60:C61">
    <cfRule type="expression" dxfId="248" priority="121" stopIfTrue="1">
      <formula>$T60=3</formula>
    </cfRule>
    <cfRule type="expression" dxfId="247" priority="122" stopIfTrue="1">
      <formula>$T60=2</formula>
    </cfRule>
    <cfRule type="expression" dxfId="246" priority="123" stopIfTrue="1">
      <formula>$T60=1</formula>
    </cfRule>
  </conditionalFormatting>
  <conditionalFormatting sqref="C62:C63">
    <cfRule type="expression" dxfId="245" priority="118" stopIfTrue="1">
      <formula>$T62=3</formula>
    </cfRule>
    <cfRule type="expression" dxfId="244" priority="119" stopIfTrue="1">
      <formula>$T62=2</formula>
    </cfRule>
    <cfRule type="expression" dxfId="243" priority="120" stopIfTrue="1">
      <formula>$T62=1</formula>
    </cfRule>
  </conditionalFormatting>
  <conditionalFormatting sqref="C62:C63">
    <cfRule type="expression" dxfId="242" priority="115" stopIfTrue="1">
      <formula>$T62=3</formula>
    </cfRule>
    <cfRule type="expression" dxfId="241" priority="116" stopIfTrue="1">
      <formula>$T62=2</formula>
    </cfRule>
    <cfRule type="expression" dxfId="240" priority="117" stopIfTrue="1">
      <formula>$T62=1</formula>
    </cfRule>
  </conditionalFormatting>
  <conditionalFormatting sqref="C64:C65">
    <cfRule type="expression" dxfId="239" priority="112" stopIfTrue="1">
      <formula>$T64=3</formula>
    </cfRule>
    <cfRule type="expression" dxfId="238" priority="113" stopIfTrue="1">
      <formula>$T64=2</formula>
    </cfRule>
    <cfRule type="expression" dxfId="237" priority="114" stopIfTrue="1">
      <formula>$T64=1</formula>
    </cfRule>
  </conditionalFormatting>
  <conditionalFormatting sqref="C64:C65">
    <cfRule type="expression" dxfId="236" priority="109" stopIfTrue="1">
      <formula>$T64=3</formula>
    </cfRule>
    <cfRule type="expression" dxfId="235" priority="110" stopIfTrue="1">
      <formula>$T64=2</formula>
    </cfRule>
    <cfRule type="expression" dxfId="234" priority="111" stopIfTrue="1">
      <formula>$T64=1</formula>
    </cfRule>
  </conditionalFormatting>
  <conditionalFormatting sqref="C66:C67">
    <cfRule type="expression" dxfId="233" priority="106" stopIfTrue="1">
      <formula>$T66=3</formula>
    </cfRule>
    <cfRule type="expression" dxfId="232" priority="107" stopIfTrue="1">
      <formula>$T66=2</formula>
    </cfRule>
    <cfRule type="expression" dxfId="231" priority="108" stopIfTrue="1">
      <formula>$T66=1</formula>
    </cfRule>
  </conditionalFormatting>
  <conditionalFormatting sqref="C66:C67">
    <cfRule type="expression" dxfId="230" priority="103" stopIfTrue="1">
      <formula>$T66=3</formula>
    </cfRule>
    <cfRule type="expression" dxfId="229" priority="104" stopIfTrue="1">
      <formula>$T66=2</formula>
    </cfRule>
    <cfRule type="expression" dxfId="228" priority="105" stopIfTrue="1">
      <formula>$T66=1</formula>
    </cfRule>
  </conditionalFormatting>
  <conditionalFormatting sqref="C68:C69">
    <cfRule type="expression" dxfId="227" priority="100" stopIfTrue="1">
      <formula>$T68=3</formula>
    </cfRule>
    <cfRule type="expression" dxfId="226" priority="101" stopIfTrue="1">
      <formula>$T68=2</formula>
    </cfRule>
    <cfRule type="expression" dxfId="225" priority="102" stopIfTrue="1">
      <formula>$T68=1</formula>
    </cfRule>
  </conditionalFormatting>
  <conditionalFormatting sqref="C68:C69">
    <cfRule type="expression" dxfId="224" priority="97" stopIfTrue="1">
      <formula>$T68=3</formula>
    </cfRule>
    <cfRule type="expression" dxfId="223" priority="98" stopIfTrue="1">
      <formula>$T68=2</formula>
    </cfRule>
    <cfRule type="expression" dxfId="222" priority="99" stopIfTrue="1">
      <formula>$T68=1</formula>
    </cfRule>
  </conditionalFormatting>
  <conditionalFormatting sqref="C70">
    <cfRule type="expression" dxfId="221" priority="94" stopIfTrue="1">
      <formula>$T70=3</formula>
    </cfRule>
    <cfRule type="expression" dxfId="220" priority="95" stopIfTrue="1">
      <formula>$T70=2</formula>
    </cfRule>
    <cfRule type="expression" dxfId="219" priority="96" stopIfTrue="1">
      <formula>$T70=1</formula>
    </cfRule>
  </conditionalFormatting>
  <conditionalFormatting sqref="C70">
    <cfRule type="expression" dxfId="218" priority="91" stopIfTrue="1">
      <formula>$T70=3</formula>
    </cfRule>
    <cfRule type="expression" dxfId="217" priority="92" stopIfTrue="1">
      <formula>$T70=2</formula>
    </cfRule>
    <cfRule type="expression" dxfId="216" priority="93" stopIfTrue="1">
      <formula>$T70=1</formula>
    </cfRule>
  </conditionalFormatting>
  <conditionalFormatting sqref="C71">
    <cfRule type="expression" dxfId="215" priority="88" stopIfTrue="1">
      <formula>$T71=3</formula>
    </cfRule>
    <cfRule type="expression" dxfId="214" priority="89" stopIfTrue="1">
      <formula>$T71=2</formula>
    </cfRule>
    <cfRule type="expression" dxfId="213" priority="90" stopIfTrue="1">
      <formula>$T71=1</formula>
    </cfRule>
  </conditionalFormatting>
  <conditionalFormatting sqref="C71">
    <cfRule type="expression" dxfId="212" priority="85" stopIfTrue="1">
      <formula>$T71=3</formula>
    </cfRule>
    <cfRule type="expression" dxfId="211" priority="86" stopIfTrue="1">
      <formula>$T71=2</formula>
    </cfRule>
    <cfRule type="expression" dxfId="210" priority="87" stopIfTrue="1">
      <formula>$T71=1</formula>
    </cfRule>
  </conditionalFormatting>
  <conditionalFormatting sqref="C72">
    <cfRule type="expression" dxfId="209" priority="82" stopIfTrue="1">
      <formula>$T72=3</formula>
    </cfRule>
    <cfRule type="expression" dxfId="208" priority="83" stopIfTrue="1">
      <formula>$T72=2</formula>
    </cfRule>
    <cfRule type="expression" dxfId="207" priority="84" stopIfTrue="1">
      <formula>$T72=1</formula>
    </cfRule>
  </conditionalFormatting>
  <conditionalFormatting sqref="C72">
    <cfRule type="expression" dxfId="206" priority="79" stopIfTrue="1">
      <formula>$T72=3</formula>
    </cfRule>
    <cfRule type="expression" dxfId="205" priority="80" stopIfTrue="1">
      <formula>$T72=2</formula>
    </cfRule>
    <cfRule type="expression" dxfId="204" priority="81" stopIfTrue="1">
      <formula>$T72=1</formula>
    </cfRule>
  </conditionalFormatting>
  <conditionalFormatting sqref="C73:C74">
    <cfRule type="expression" dxfId="203" priority="76" stopIfTrue="1">
      <formula>$T73=3</formula>
    </cfRule>
    <cfRule type="expression" dxfId="202" priority="77" stopIfTrue="1">
      <formula>$T73=2</formula>
    </cfRule>
    <cfRule type="expression" dxfId="201" priority="78" stopIfTrue="1">
      <formula>$T73=1</formula>
    </cfRule>
  </conditionalFormatting>
  <conditionalFormatting sqref="C73:C74">
    <cfRule type="expression" dxfId="200" priority="73" stopIfTrue="1">
      <formula>$T73=3</formula>
    </cfRule>
    <cfRule type="expression" dxfId="199" priority="74" stopIfTrue="1">
      <formula>$T73=2</formula>
    </cfRule>
    <cfRule type="expression" dxfId="198" priority="75" stopIfTrue="1">
      <formula>$T73=1</formula>
    </cfRule>
  </conditionalFormatting>
  <conditionalFormatting sqref="C75:C76">
    <cfRule type="expression" dxfId="197" priority="70" stopIfTrue="1">
      <formula>$T75=3</formula>
    </cfRule>
    <cfRule type="expression" dxfId="196" priority="71" stopIfTrue="1">
      <formula>$T75=2</formula>
    </cfRule>
    <cfRule type="expression" dxfId="195" priority="72" stopIfTrue="1">
      <formula>$T75=1</formula>
    </cfRule>
  </conditionalFormatting>
  <conditionalFormatting sqref="C75:C76">
    <cfRule type="expression" dxfId="194" priority="67" stopIfTrue="1">
      <formula>$T75=3</formula>
    </cfRule>
    <cfRule type="expression" dxfId="193" priority="68" stopIfTrue="1">
      <formula>$T75=2</formula>
    </cfRule>
    <cfRule type="expression" dxfId="192" priority="69" stopIfTrue="1">
      <formula>$T75=1</formula>
    </cfRule>
  </conditionalFormatting>
  <conditionalFormatting sqref="C77:C78">
    <cfRule type="expression" dxfId="191" priority="64" stopIfTrue="1">
      <formula>$T77=3</formula>
    </cfRule>
    <cfRule type="expression" dxfId="190" priority="65" stopIfTrue="1">
      <formula>$T77=2</formula>
    </cfRule>
    <cfRule type="expression" dxfId="189" priority="66" stopIfTrue="1">
      <formula>$T77=1</formula>
    </cfRule>
  </conditionalFormatting>
  <conditionalFormatting sqref="C77:C78">
    <cfRule type="expression" dxfId="188" priority="61" stopIfTrue="1">
      <formula>$T77=3</formula>
    </cfRule>
    <cfRule type="expression" dxfId="187" priority="62" stopIfTrue="1">
      <formula>$T77=2</formula>
    </cfRule>
    <cfRule type="expression" dxfId="186" priority="63" stopIfTrue="1">
      <formula>$T77=1</formula>
    </cfRule>
  </conditionalFormatting>
  <conditionalFormatting sqref="C79:C80">
    <cfRule type="expression" dxfId="185" priority="58" stopIfTrue="1">
      <formula>$T79=3</formula>
    </cfRule>
    <cfRule type="expression" dxfId="184" priority="59" stopIfTrue="1">
      <formula>$T79=2</formula>
    </cfRule>
    <cfRule type="expression" dxfId="183" priority="60" stopIfTrue="1">
      <formula>$T79=1</formula>
    </cfRule>
  </conditionalFormatting>
  <conditionalFormatting sqref="C79:C80">
    <cfRule type="expression" dxfId="182" priority="55" stopIfTrue="1">
      <formula>$T79=3</formula>
    </cfRule>
    <cfRule type="expression" dxfId="181" priority="56" stopIfTrue="1">
      <formula>$T79=2</formula>
    </cfRule>
    <cfRule type="expression" dxfId="180" priority="57" stopIfTrue="1">
      <formula>$T79=1</formula>
    </cfRule>
  </conditionalFormatting>
  <conditionalFormatting sqref="C81:C82">
    <cfRule type="expression" dxfId="179" priority="52" stopIfTrue="1">
      <formula>$T81=3</formula>
    </cfRule>
    <cfRule type="expression" dxfId="178" priority="53" stopIfTrue="1">
      <formula>$T81=2</formula>
    </cfRule>
    <cfRule type="expression" dxfId="177" priority="54" stopIfTrue="1">
      <formula>$T81=1</formula>
    </cfRule>
  </conditionalFormatting>
  <conditionalFormatting sqref="C81:C82">
    <cfRule type="expression" dxfId="176" priority="49" stopIfTrue="1">
      <formula>$T81=3</formula>
    </cfRule>
    <cfRule type="expression" dxfId="175" priority="50" stopIfTrue="1">
      <formula>$T81=2</formula>
    </cfRule>
    <cfRule type="expression" dxfId="174" priority="51" stopIfTrue="1">
      <formula>$T81=1</formula>
    </cfRule>
  </conditionalFormatting>
  <conditionalFormatting sqref="C83:C84">
    <cfRule type="expression" dxfId="173" priority="46" stopIfTrue="1">
      <formula>$T83=3</formula>
    </cfRule>
    <cfRule type="expression" dxfId="172" priority="47" stopIfTrue="1">
      <formula>$T83=2</formula>
    </cfRule>
    <cfRule type="expression" dxfId="171" priority="48" stopIfTrue="1">
      <formula>$T83=1</formula>
    </cfRule>
  </conditionalFormatting>
  <conditionalFormatting sqref="C83:C84">
    <cfRule type="expression" dxfId="170" priority="43" stopIfTrue="1">
      <formula>$T83=3</formula>
    </cfRule>
    <cfRule type="expression" dxfId="169" priority="44" stopIfTrue="1">
      <formula>$T83=2</formula>
    </cfRule>
    <cfRule type="expression" dxfId="168" priority="45" stopIfTrue="1">
      <formula>$T83=1</formula>
    </cfRule>
  </conditionalFormatting>
  <conditionalFormatting sqref="C85:C86">
    <cfRule type="expression" dxfId="167" priority="40" stopIfTrue="1">
      <formula>$T85=3</formula>
    </cfRule>
    <cfRule type="expression" dxfId="166" priority="41" stopIfTrue="1">
      <formula>$T85=2</formula>
    </cfRule>
    <cfRule type="expression" dxfId="165" priority="42" stopIfTrue="1">
      <formula>$T85=1</formula>
    </cfRule>
  </conditionalFormatting>
  <conditionalFormatting sqref="C85:C86">
    <cfRule type="expression" dxfId="164" priority="37" stopIfTrue="1">
      <formula>$T85=3</formula>
    </cfRule>
    <cfRule type="expression" dxfId="163" priority="38" stopIfTrue="1">
      <formula>$T85=2</formula>
    </cfRule>
    <cfRule type="expression" dxfId="162" priority="39" stopIfTrue="1">
      <formula>$T85=1</formula>
    </cfRule>
  </conditionalFormatting>
  <conditionalFormatting sqref="C87">
    <cfRule type="expression" dxfId="161" priority="34" stopIfTrue="1">
      <formula>$T87=3</formula>
    </cfRule>
    <cfRule type="expression" dxfId="160" priority="35" stopIfTrue="1">
      <formula>$T87=2</formula>
    </cfRule>
    <cfRule type="expression" dxfId="159" priority="36" stopIfTrue="1">
      <formula>$T87=1</formula>
    </cfRule>
  </conditionalFormatting>
  <conditionalFormatting sqref="C87">
    <cfRule type="expression" dxfId="158" priority="31" stopIfTrue="1">
      <formula>$T87=3</formula>
    </cfRule>
    <cfRule type="expression" dxfId="157" priority="32" stopIfTrue="1">
      <formula>$T87=2</formula>
    </cfRule>
    <cfRule type="expression" dxfId="156" priority="33" stopIfTrue="1">
      <formula>$T87=1</formula>
    </cfRule>
  </conditionalFormatting>
  <conditionalFormatting sqref="C88">
    <cfRule type="expression" dxfId="155" priority="28" stopIfTrue="1">
      <formula>$T88=3</formula>
    </cfRule>
    <cfRule type="expression" dxfId="154" priority="29" stopIfTrue="1">
      <formula>$T88=2</formula>
    </cfRule>
    <cfRule type="expression" dxfId="153" priority="30" stopIfTrue="1">
      <formula>$T88=1</formula>
    </cfRule>
  </conditionalFormatting>
  <conditionalFormatting sqref="C88">
    <cfRule type="expression" dxfId="152" priority="25" stopIfTrue="1">
      <formula>$T88=3</formula>
    </cfRule>
    <cfRule type="expression" dxfId="151" priority="26" stopIfTrue="1">
      <formula>$T88=2</formula>
    </cfRule>
    <cfRule type="expression" dxfId="150" priority="27" stopIfTrue="1">
      <formula>$T88=1</formula>
    </cfRule>
  </conditionalFormatting>
  <conditionalFormatting sqref="C89">
    <cfRule type="expression" dxfId="149" priority="22" stopIfTrue="1">
      <formula>$T89=3</formula>
    </cfRule>
    <cfRule type="expression" dxfId="148" priority="23" stopIfTrue="1">
      <formula>$T89=2</formula>
    </cfRule>
    <cfRule type="expression" dxfId="147" priority="24" stopIfTrue="1">
      <formula>$T89=1</formula>
    </cfRule>
  </conditionalFormatting>
  <conditionalFormatting sqref="C89">
    <cfRule type="expression" dxfId="146" priority="19" stopIfTrue="1">
      <formula>$T89=3</formula>
    </cfRule>
    <cfRule type="expression" dxfId="145" priority="20" stopIfTrue="1">
      <formula>$T89=2</formula>
    </cfRule>
    <cfRule type="expression" dxfId="144" priority="21" stopIfTrue="1">
      <formula>$T89=1</formula>
    </cfRule>
  </conditionalFormatting>
  <conditionalFormatting sqref="C90">
    <cfRule type="expression" dxfId="143" priority="16" stopIfTrue="1">
      <formula>$T90=3</formula>
    </cfRule>
    <cfRule type="expression" dxfId="142" priority="17" stopIfTrue="1">
      <formula>$T90=2</formula>
    </cfRule>
    <cfRule type="expression" dxfId="141" priority="18" stopIfTrue="1">
      <formula>$T90=1</formula>
    </cfRule>
  </conditionalFormatting>
  <conditionalFormatting sqref="C90">
    <cfRule type="expression" dxfId="140" priority="13" stopIfTrue="1">
      <formula>$T90=3</formula>
    </cfRule>
    <cfRule type="expression" dxfId="139" priority="14" stopIfTrue="1">
      <formula>$T90=2</formula>
    </cfRule>
    <cfRule type="expression" dxfId="138" priority="15" stopIfTrue="1">
      <formula>$T90=1</formula>
    </cfRule>
  </conditionalFormatting>
  <conditionalFormatting sqref="C23">
    <cfRule type="expression" dxfId="137" priority="10" stopIfTrue="1">
      <formula>$T23=3</formula>
    </cfRule>
    <cfRule type="expression" dxfId="136" priority="11" stopIfTrue="1">
      <formula>$T23=2</formula>
    </cfRule>
    <cfRule type="expression" dxfId="135" priority="12" stopIfTrue="1">
      <formula>$T23=1</formula>
    </cfRule>
  </conditionalFormatting>
  <conditionalFormatting sqref="C23">
    <cfRule type="expression" dxfId="134" priority="7" stopIfTrue="1">
      <formula>$T23=3</formula>
    </cfRule>
    <cfRule type="expression" dxfId="133" priority="8" stopIfTrue="1">
      <formula>$T23=2</formula>
    </cfRule>
    <cfRule type="expression" dxfId="132" priority="9" stopIfTrue="1">
      <formula>$T23=1</formula>
    </cfRule>
  </conditionalFormatting>
  <conditionalFormatting sqref="C23">
    <cfRule type="expression" dxfId="131" priority="4" stopIfTrue="1">
      <formula>$T23=3</formula>
    </cfRule>
    <cfRule type="expression" dxfId="130" priority="5" stopIfTrue="1">
      <formula>$T23=2</formula>
    </cfRule>
    <cfRule type="expression" dxfId="129" priority="6" stopIfTrue="1">
      <formula>$T23=1</formula>
    </cfRule>
  </conditionalFormatting>
  <conditionalFormatting sqref="C23">
    <cfRule type="expression" dxfId="128" priority="1" stopIfTrue="1">
      <formula>$T23=3</formula>
    </cfRule>
    <cfRule type="expression" dxfId="127" priority="2" stopIfTrue="1">
      <formula>$T23=2</formula>
    </cfRule>
    <cfRule type="expression" dxfId="126" priority="3" stopIfTrue="1">
      <formula>$T23=1</formula>
    </cfRule>
  </conditionalFormatting>
  <dataValidations count="3">
    <dataValidation type="list" allowBlank="1" showInputMessage="1" showErrorMessage="1" sqref="G5:G1004">
      <formula1>Q_A</formula1>
    </dataValidation>
    <dataValidation type="list" allowBlank="1" showInputMessage="1" showErrorMessage="1" sqref="D5:D1004">
      <formula1>Math</formula1>
    </dataValidation>
    <dataValidation type="list" allowBlank="1" showInputMessage="1" showErrorMessage="1" sqref="J5:J1004 E5:E1004">
      <formula1>Choices</formula1>
    </dataValidation>
  </dataValidations>
  <hyperlinks>
    <hyperlink ref="A1" location="Instructions!A1" display="Instructions"/>
  </hyperlink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DB!$B$2:$B$4</xm:f>
          </x14:formula1>
          <xm:sqref>I5:I1004</xm:sqref>
        </x14:dataValidation>
        <x14:dataValidation type="list" allowBlank="1" showInputMessage="1" showErrorMessage="1">
          <x14:formula1>
            <xm:f>DB!$C$2:$C$18</xm:f>
          </x14:formula1>
          <xm:sqref>B5:B1004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4"/>
  </sheetPr>
  <dimension ref="A1:L83"/>
  <sheetViews>
    <sheetView topLeftCell="A52" zoomScale="90" zoomScaleNormal="90" workbookViewId="0">
      <selection activeCell="A51" sqref="A51"/>
    </sheetView>
  </sheetViews>
  <sheetFormatPr defaultRowHeight="14.4" x14ac:dyDescent="0.3"/>
  <cols>
    <col min="1" max="1" width="26.5546875" bestFit="1" customWidth="1"/>
    <col min="2" max="2" width="13.88671875" style="14" bestFit="1" customWidth="1"/>
    <col min="3" max="3" width="17.88671875" customWidth="1"/>
    <col min="4" max="4" width="18.44140625" customWidth="1"/>
    <col min="5" max="5" width="12.109375" bestFit="1" customWidth="1"/>
    <col min="6" max="6" width="8.6640625" customWidth="1"/>
    <col min="7" max="7" width="13.5546875" customWidth="1"/>
    <col min="8" max="8" width="20" customWidth="1"/>
    <col min="9" max="9" width="24.6640625" customWidth="1"/>
    <col min="10" max="10" width="8.6640625" customWidth="1"/>
    <col min="11" max="11" width="9.6640625" bestFit="1" customWidth="1"/>
    <col min="12" max="12" width="12.109375" customWidth="1"/>
    <col min="14" max="14" width="26.5546875" customWidth="1"/>
    <col min="15" max="15" width="9.33203125" customWidth="1"/>
    <col min="17" max="17" width="12.109375" bestFit="1" customWidth="1"/>
  </cols>
  <sheetData>
    <row r="1" spans="1:12" ht="15.6" x14ac:dyDescent="0.3">
      <c r="A1" s="53" t="s">
        <v>4</v>
      </c>
      <c r="B1" s="54" t="s">
        <v>127</v>
      </c>
      <c r="C1" s="54" t="s">
        <v>124</v>
      </c>
      <c r="D1" s="54" t="s">
        <v>125</v>
      </c>
      <c r="E1" s="55" t="s">
        <v>126</v>
      </c>
      <c r="H1" s="53" t="s">
        <v>64</v>
      </c>
      <c r="I1" s="54" t="s">
        <v>127</v>
      </c>
      <c r="J1" s="54" t="s">
        <v>124</v>
      </c>
      <c r="K1" s="54" t="s">
        <v>125</v>
      </c>
      <c r="L1" s="55" t="s">
        <v>126</v>
      </c>
    </row>
    <row r="2" spans="1:12" x14ac:dyDescent="0.3">
      <c r="A2" s="56" t="s">
        <v>25</v>
      </c>
      <c r="B2" s="49">
        <f>SUMIFS('Quant Error Log'!I:I,'Quant Error Log'!G:G,"Algebra")</f>
        <v>8</v>
      </c>
      <c r="C2" s="49">
        <f>SUMIFS('Quant Error Log'!I:I,'Quant Error Log'!K:K,"1",'Quant Error Log'!G:G,"Algebra")</f>
        <v>2</v>
      </c>
      <c r="D2" s="52">
        <f>C2/B2</f>
        <v>0.25</v>
      </c>
      <c r="E2" s="57">
        <f>COUNTIFS('Quant Error Log'!K:K,"1",'Quant Error Log'!G:G,"Algebra")/COUNTIFS('Quant Error Log'!G:G,"Algebra")</f>
        <v>0.5</v>
      </c>
      <c r="F2" s="14"/>
      <c r="G2" s="14"/>
      <c r="H2" s="56" t="s">
        <v>11</v>
      </c>
      <c r="I2" s="49">
        <f>SUMIFS('Quant Error Log'!I:I,'Quant Error Log'!D:D,"PS")</f>
        <v>34</v>
      </c>
      <c r="J2" s="49">
        <f>SUMIFS('Quant Error Log'!I:I,'Quant Error Log'!K:K,"1",'Quant Error Log'!D:D,"PS")</f>
        <v>28</v>
      </c>
      <c r="K2" s="52">
        <f>J2/I2</f>
        <v>0.82352941176470584</v>
      </c>
      <c r="L2" s="57">
        <f>COUNTIFS('Quant Error Log'!K:K,"1",'Quant Error Log'!D:D,"PS")/COUNTIFS('Quant Error Log'!D:D,"PS")</f>
        <v>0.77777777777777779</v>
      </c>
    </row>
    <row r="3" spans="1:12" ht="15" thickBot="1" x14ac:dyDescent="0.35">
      <c r="A3" s="56" t="s">
        <v>54</v>
      </c>
      <c r="B3" s="49">
        <f>SUMIFS('Quant Error Log'!I:I,'Quant Error Log'!G:G,"Arithmetics")</f>
        <v>4</v>
      </c>
      <c r="C3" s="49">
        <f>SUMIFS('Quant Error Log'!I:I,'Quant Error Log'!K:K,"1",'Quant Error Log'!G:G,"Arithmetics")</f>
        <v>4</v>
      </c>
      <c r="D3" s="52">
        <f t="shared" ref="D3:D18" si="0">C3/B3</f>
        <v>1</v>
      </c>
      <c r="E3" s="57">
        <f>COUNTIFS('Quant Error Log'!K:K,"1",'Quant Error Log'!G:G,"Arithmetics")/COUNTIFS('Quant Error Log'!G:G,"Arithmetics")</f>
        <v>1</v>
      </c>
      <c r="F3" s="14"/>
      <c r="G3" s="14"/>
      <c r="H3" s="31" t="s">
        <v>12</v>
      </c>
      <c r="I3" s="32">
        <f>SUMIFS('Quant Error Log'!I:I,'Quant Error Log'!D:D,"DS")</f>
        <v>38</v>
      </c>
      <c r="J3" s="32">
        <f>SUMIFS('Quant Error Log'!I:I,'Quant Error Log'!K:K,"1",'Quant Error Log'!D:D,"DS")</f>
        <v>18</v>
      </c>
      <c r="K3" s="58">
        <f>J3/I3</f>
        <v>0.47368421052631576</v>
      </c>
      <c r="L3" s="59">
        <f>COUNTIFS('Quant Error Log'!K:K,"1",'Quant Error Log'!D:D,"DS")/COUNTIFS('Quant Error Log'!D:D,"DS")</f>
        <v>0.55555555555555558</v>
      </c>
    </row>
    <row r="4" spans="1:12" x14ac:dyDescent="0.3">
      <c r="A4" s="56" t="s">
        <v>55</v>
      </c>
      <c r="B4" s="49">
        <f>SUMIFS('Quant Error Log'!I:I,'Quant Error Log'!G:G,"Fractions")</f>
        <v>6</v>
      </c>
      <c r="C4" s="49">
        <f>SUMIFS('Quant Error Log'!I:I,'Quant Error Log'!K:K,"1",'Quant Error Log'!G:G,"Fractions")</f>
        <v>0</v>
      </c>
      <c r="D4" s="52">
        <f t="shared" si="0"/>
        <v>0</v>
      </c>
      <c r="E4" s="57">
        <f>COUNTIFS('Quant Error Log'!K:K,"1",'Quant Error Log'!G:G,"Fractions")/COUNTIFS('Quant Error Log'!G:G,"Fractions")</f>
        <v>0</v>
      </c>
      <c r="F4" s="14"/>
      <c r="G4" s="14"/>
      <c r="H4" s="14"/>
      <c r="I4" s="14"/>
      <c r="J4" s="14"/>
      <c r="K4" s="14"/>
      <c r="L4" s="14"/>
    </row>
    <row r="5" spans="1:12" x14ac:dyDescent="0.3">
      <c r="A5" s="56" t="s">
        <v>24</v>
      </c>
      <c r="B5" s="49">
        <f>SUMIFS('Quant Error Log'!I:I,'Quant Error Log'!G:G,"Geometry")</f>
        <v>2</v>
      </c>
      <c r="C5" s="49">
        <f>SUMIFS('Quant Error Log'!I:I,'Quant Error Log'!K:K,"1",'Quant Error Log'!G:G,"Geometry")</f>
        <v>2</v>
      </c>
      <c r="D5" s="52">
        <f t="shared" si="0"/>
        <v>1</v>
      </c>
      <c r="E5" s="57">
        <f>COUNTIFS('Quant Error Log'!K:K,"1",'Quant Error Log'!G:G,"Geometry")/COUNTIFS('Quant Error Log'!G:G,"Geometry")</f>
        <v>1</v>
      </c>
      <c r="F5" s="14"/>
      <c r="G5" s="14"/>
      <c r="H5" s="14"/>
      <c r="I5" s="14"/>
      <c r="J5" s="14"/>
      <c r="K5" s="14"/>
      <c r="L5" s="14"/>
    </row>
    <row r="6" spans="1:12" x14ac:dyDescent="0.3">
      <c r="A6" s="56" t="s">
        <v>56</v>
      </c>
      <c r="B6" s="49">
        <f>SUMIFS('Quant Error Log'!I:I,'Quant Error Log'!G:G,"Coordinate Geometry")</f>
        <v>4</v>
      </c>
      <c r="C6" s="49">
        <f>SUMIFS('Quant Error Log'!I:I,'Quant Error Log'!K:K,"1",'Quant Error Log'!G:G,"Coordinate Geometry")</f>
        <v>4</v>
      </c>
      <c r="D6" s="52">
        <f t="shared" si="0"/>
        <v>1</v>
      </c>
      <c r="E6" s="57">
        <f>COUNTIFS('Quant Error Log'!K:K,"1",'Quant Error Log'!G:G,"Coordinate Geometry")/COUNTIFS('Quant Error Log'!G:G,"Coordinate Geometry")</f>
        <v>1</v>
      </c>
      <c r="F6" s="14"/>
      <c r="G6" s="14"/>
      <c r="H6" s="14"/>
      <c r="I6" s="14"/>
      <c r="J6" s="14"/>
      <c r="K6" s="14"/>
      <c r="L6" s="14"/>
    </row>
    <row r="7" spans="1:12" x14ac:dyDescent="0.3">
      <c r="A7" s="56" t="s">
        <v>57</v>
      </c>
      <c r="B7" s="49">
        <f>SUMIFS('Quant Error Log'!I:I,'Quant Error Log'!G:G,"Counting")</f>
        <v>6</v>
      </c>
      <c r="C7" s="49">
        <f>SUMIFS('Quant Error Log'!I:I,'Quant Error Log'!K:K,"1",'Quant Error Log'!G:G,"Counting")</f>
        <v>0</v>
      </c>
      <c r="D7" s="52">
        <f t="shared" si="0"/>
        <v>0</v>
      </c>
      <c r="E7" s="57">
        <f>COUNTIFS('Quant Error Log'!K:K,"1",'Quant Error Log'!G:G,"Counting")/COUNTIFS('Quant Error Log'!G:G,"Counting")</f>
        <v>0</v>
      </c>
      <c r="F7" s="14"/>
      <c r="G7" s="14"/>
      <c r="H7" s="14"/>
      <c r="I7" s="14"/>
      <c r="J7" s="14"/>
      <c r="K7" s="14"/>
      <c r="L7" s="14"/>
    </row>
    <row r="8" spans="1:12" x14ac:dyDescent="0.3">
      <c r="A8" s="56" t="s">
        <v>105</v>
      </c>
      <c r="B8" s="49">
        <f>SUMIFS('Quant Error Log'!I:I,'Quant Error Log'!G:G,"Number Properties")</f>
        <v>2</v>
      </c>
      <c r="C8" s="49">
        <f>SUMIFS('Quant Error Log'!I:I,'Quant Error Log'!K:K,"1",'Quant Error Log'!G:G,"Number Properties")</f>
        <v>2</v>
      </c>
      <c r="D8" s="52">
        <f t="shared" si="0"/>
        <v>1</v>
      </c>
      <c r="E8" s="57">
        <f>COUNTIFS('Quant Error Log'!K:K,"1",'Quant Error Log'!G:G,"Number Properties")/COUNTIFS('Quant Error Log'!G:G,"Number Properties")</f>
        <v>1</v>
      </c>
      <c r="F8" s="14"/>
      <c r="G8" s="14"/>
      <c r="H8" s="14"/>
      <c r="I8" s="14"/>
      <c r="J8" s="14"/>
      <c r="K8" s="14"/>
      <c r="L8" s="14"/>
    </row>
    <row r="9" spans="1:12" x14ac:dyDescent="0.3">
      <c r="A9" s="56" t="s">
        <v>58</v>
      </c>
      <c r="B9" s="49">
        <f>SUMIFS('Quant Error Log'!I:I,'Quant Error Log'!G:G,"Percents &amp; Ratios")</f>
        <v>10</v>
      </c>
      <c r="C9" s="49">
        <f>SUMIFS('Quant Error Log'!I:I,'Quant Error Log'!K:K,"1",'Quant Error Log'!G:G,"Percents &amp; Ratios")</f>
        <v>6</v>
      </c>
      <c r="D9" s="52">
        <f t="shared" si="0"/>
        <v>0.6</v>
      </c>
      <c r="E9" s="57">
        <f>COUNTIFS('Quant Error Log'!K:K,"1",'Quant Error Log'!G:G,"Percents &amp; Ratios")/COUNTIFS('Quant Error Log'!G:G,"Percents &amp; Ratios")</f>
        <v>0.5</v>
      </c>
      <c r="F9" s="14"/>
      <c r="G9" s="14"/>
      <c r="H9" s="14"/>
      <c r="I9" s="14"/>
      <c r="J9" s="14"/>
      <c r="K9" s="14"/>
      <c r="L9" s="14"/>
    </row>
    <row r="10" spans="1:12" x14ac:dyDescent="0.3">
      <c r="A10" s="56" t="s">
        <v>59</v>
      </c>
      <c r="B10" s="49">
        <f>SUMIFS('Quant Error Log'!I:I,'Quant Error Log'!G:G,"Power &amp; Roots")</f>
        <v>2</v>
      </c>
      <c r="C10" s="49">
        <f>SUMIFS('Quant Error Log'!I:I,'Quant Error Log'!K:K,"1",'Quant Error Log'!G:G,"Power &amp; Roots")</f>
        <v>0</v>
      </c>
      <c r="D10" s="52">
        <f t="shared" si="0"/>
        <v>0</v>
      </c>
      <c r="E10" s="57">
        <f>COUNTIFS('Quant Error Log'!K:K,"1",'Quant Error Log'!G:G,"Power &amp; Roots")/COUNTIFS('Quant Error Log'!G:G,"Power &amp; Roots")</f>
        <v>0</v>
      </c>
      <c r="F10" s="14"/>
      <c r="G10" s="14"/>
      <c r="H10" s="14"/>
      <c r="I10" s="14"/>
      <c r="J10" s="14"/>
      <c r="K10" s="14"/>
      <c r="L10" s="14"/>
    </row>
    <row r="11" spans="1:12" x14ac:dyDescent="0.3">
      <c r="A11" s="56" t="s">
        <v>26</v>
      </c>
      <c r="B11" s="49">
        <f>SUMIFS('Quant Error Log'!I:I,'Quant Error Log'!G:G,"Probability")</f>
        <v>4</v>
      </c>
      <c r="C11" s="49">
        <f>SUMIFS('Quant Error Log'!I:I,'Quant Error Log'!K:K,"1",'Quant Error Log'!G:G,"Probability")</f>
        <v>4</v>
      </c>
      <c r="D11" s="52">
        <f t="shared" si="0"/>
        <v>1</v>
      </c>
      <c r="E11" s="57">
        <f>COUNTIFS('Quant Error Log'!K:K,"1",'Quant Error Log'!G:G,"Probability")/COUNTIFS('Quant Error Log'!G:G,"Probability")</f>
        <v>1</v>
      </c>
      <c r="F11" s="14"/>
      <c r="G11" s="14"/>
      <c r="H11" s="14"/>
      <c r="I11" s="14"/>
      <c r="J11" s="14"/>
      <c r="K11" s="14"/>
      <c r="L11" s="14"/>
    </row>
    <row r="12" spans="1:12" x14ac:dyDescent="0.3">
      <c r="A12" s="56" t="s">
        <v>27</v>
      </c>
      <c r="B12" s="49">
        <f>SUMIFS('Quant Error Log'!I:I,'Quant Error Log'!G:G,"Statistics")</f>
        <v>6</v>
      </c>
      <c r="C12" s="49">
        <f>SUMIFS('Quant Error Log'!I:I,'Quant Error Log'!K:K,"1",'Quant Error Log'!G:G,"Statistics")</f>
        <v>6</v>
      </c>
      <c r="D12" s="52">
        <f t="shared" si="0"/>
        <v>1</v>
      </c>
      <c r="E12" s="57">
        <f>COUNTIFS('Quant Error Log'!K:K,"1",'Quant Error Log'!G:G,"Statistics")/COUNTIFS('Quant Error Log'!G:G,"Statistics")</f>
        <v>1</v>
      </c>
      <c r="F12" s="14"/>
      <c r="G12" s="14"/>
      <c r="H12" s="14"/>
      <c r="I12" s="14"/>
      <c r="J12" s="14"/>
      <c r="K12" s="14"/>
      <c r="L12" s="14"/>
    </row>
    <row r="13" spans="1:12" x14ac:dyDescent="0.3">
      <c r="A13" s="56" t="s">
        <v>60</v>
      </c>
      <c r="B13" s="49">
        <f>SUMIFS('Quant Error Log'!I:I,'Quant Error Log'!G:G,"Word Problems")</f>
        <v>6</v>
      </c>
      <c r="C13" s="49">
        <f>SUMIFS('Quant Error Log'!I:I,'Quant Error Log'!K:K,"1",'Quant Error Log'!G:G,"Word Problems")</f>
        <v>6</v>
      </c>
      <c r="D13" s="52">
        <f t="shared" si="0"/>
        <v>1</v>
      </c>
      <c r="E13" s="57">
        <f>COUNTIFS('Quant Error Log'!K:K,"1",'Quant Error Log'!G:G,"Word Problems")/COUNTIFS('Quant Error Log'!G:G,"Word Problems")</f>
        <v>1</v>
      </c>
      <c r="F13" s="14"/>
      <c r="G13" s="14"/>
      <c r="H13" s="14"/>
      <c r="I13" s="14"/>
      <c r="J13" s="14"/>
      <c r="K13" s="14"/>
      <c r="L13" s="14"/>
    </row>
    <row r="14" spans="1:12" x14ac:dyDescent="0.3">
      <c r="A14" s="56" t="s">
        <v>67</v>
      </c>
      <c r="B14" s="49">
        <f>SUMIFS('Quant Error Log'!I:I,'Quant Error Log'!G:G,"Sequences &amp; Series")</f>
        <v>4</v>
      </c>
      <c r="C14" s="49">
        <f>SUMIFS('Quant Error Log'!I:I,'Quant Error Log'!K:K,"1",'Quant Error Log'!G:G,"Sequences &amp; Series")</f>
        <v>4</v>
      </c>
      <c r="D14" s="52">
        <f t="shared" si="0"/>
        <v>1</v>
      </c>
      <c r="E14" s="57">
        <f>COUNTIFS('Quant Error Log'!K:K,"1",'Quant Error Log'!G:G,"Sequences &amp; Series")/COUNTIFS('Quant Error Log'!G:G,"Sequences &amp; Series")</f>
        <v>1</v>
      </c>
      <c r="F14" s="14"/>
      <c r="G14" s="14"/>
      <c r="H14" s="14"/>
      <c r="I14" s="14"/>
      <c r="J14" s="14"/>
      <c r="K14" s="14"/>
      <c r="L14" s="14"/>
    </row>
    <row r="15" spans="1:12" x14ac:dyDescent="0.3">
      <c r="A15" s="56" t="s">
        <v>68</v>
      </c>
      <c r="B15" s="49">
        <f>SUMIFS('Quant Error Log'!I:I,'Quant Error Log'!G:G,"Sets")</f>
        <v>2</v>
      </c>
      <c r="C15" s="49">
        <f>SUMIFS('Quant Error Log'!I:I,'Quant Error Log'!K:K,"1",'Quant Error Log'!G:G,"Sets")</f>
        <v>0</v>
      </c>
      <c r="D15" s="52">
        <f t="shared" si="0"/>
        <v>0</v>
      </c>
      <c r="E15" s="57">
        <f>COUNTIFS('Quant Error Log'!K:K,"1",'Quant Error Log'!G:G,"Sets")/COUNTIFS('Quant Error Log'!G:G,"Sets")</f>
        <v>0</v>
      </c>
      <c r="F15" s="14"/>
      <c r="G15" s="14"/>
      <c r="H15" s="14"/>
      <c r="I15" s="14"/>
      <c r="J15" s="14"/>
      <c r="K15" s="14"/>
      <c r="L15" s="14"/>
    </row>
    <row r="16" spans="1:12" x14ac:dyDescent="0.3">
      <c r="A16" s="56" t="s">
        <v>69</v>
      </c>
      <c r="B16" s="49">
        <f>SUMIFS('Quant Error Log'!I:I,'Quant Error Log'!G:G,"Work/Rate")</f>
        <v>4</v>
      </c>
      <c r="C16" s="49">
        <f>SUMIFS('Quant Error Log'!I:I,'Quant Error Log'!K:K,"1",'Quant Error Log'!G:G,"Work/Rate")</f>
        <v>4</v>
      </c>
      <c r="D16" s="52">
        <f t="shared" si="0"/>
        <v>1</v>
      </c>
      <c r="E16" s="57">
        <f>COUNTIFS('Quant Error Log'!K:K,"1",'Quant Error Log'!G:G,"Work/Rate")/COUNTIFS('Quant Error Log'!G:G,"Work/Rate")</f>
        <v>1</v>
      </c>
      <c r="F16" s="14"/>
      <c r="G16" s="14"/>
      <c r="H16" s="14"/>
      <c r="I16" s="14"/>
      <c r="J16" s="14"/>
      <c r="K16" s="14"/>
      <c r="L16" s="14"/>
    </row>
    <row r="17" spans="1:12" x14ac:dyDescent="0.3">
      <c r="A17" s="56" t="s">
        <v>70</v>
      </c>
      <c r="B17" s="49">
        <f>SUMIFS('Quant Error Log'!I:I,'Quant Error Log'!G:G,"Inequalities/Absolute Value")</f>
        <v>6</v>
      </c>
      <c r="C17" s="49">
        <f>SUMIFS('Quant Error Log'!I:I,'Quant Error Log'!K:K,"1",'Quant Error Log'!G:G,"Inequalities/Absolute Value")</f>
        <v>0</v>
      </c>
      <c r="D17" s="52">
        <f t="shared" si="0"/>
        <v>0</v>
      </c>
      <c r="E17" s="57">
        <f>COUNTIFS('Quant Error Log'!K:K,"1",'Quant Error Log'!G:G,"Inequalities/Absolute Value")/COUNTIFS('Quant Error Log'!G:G,"Inequalities/Absolute Value")</f>
        <v>0</v>
      </c>
      <c r="F17" s="14"/>
      <c r="G17" s="14"/>
      <c r="H17" s="14"/>
      <c r="I17" s="14"/>
      <c r="J17" s="14"/>
      <c r="K17" s="14"/>
      <c r="L17" s="14"/>
    </row>
    <row r="18" spans="1:12" ht="15" thickBot="1" x14ac:dyDescent="0.35">
      <c r="A18" s="31" t="s">
        <v>61</v>
      </c>
      <c r="B18" s="32">
        <f>SUMIFS('Quant Error Log'!I:I,'Quant Error Log'!G:G,"Others")</f>
        <v>2</v>
      </c>
      <c r="C18" s="32">
        <f>SUMIFS('Quant Error Log'!I:I,'Quant Error Log'!K:K,"1",'Quant Error Log'!G:G,"Others")</f>
        <v>2</v>
      </c>
      <c r="D18" s="58">
        <f t="shared" si="0"/>
        <v>1</v>
      </c>
      <c r="E18" s="59">
        <f>COUNTIFS('Quant Error Log'!K:K,"1",'Quant Error Log'!G:G,"Others")/COUNTIFS('Quant Error Log'!G:G,"Others")</f>
        <v>1</v>
      </c>
      <c r="F18" s="14"/>
      <c r="G18" s="14"/>
      <c r="H18" s="14"/>
      <c r="I18" s="14"/>
      <c r="J18" s="14"/>
      <c r="K18" s="14"/>
      <c r="L18" s="14"/>
    </row>
    <row r="19" spans="1:12" x14ac:dyDescent="0.3">
      <c r="A19" s="14"/>
      <c r="C19" s="14"/>
      <c r="D19" s="14"/>
      <c r="E19" s="14"/>
      <c r="F19" s="14"/>
      <c r="G19" s="14"/>
      <c r="H19" s="14"/>
      <c r="I19" s="14"/>
      <c r="J19" s="14"/>
      <c r="K19" s="14"/>
      <c r="L19" s="14"/>
    </row>
    <row r="20" spans="1:12" x14ac:dyDescent="0.3">
      <c r="A20" s="14"/>
      <c r="C20" s="14"/>
      <c r="D20" s="14"/>
      <c r="E20" s="14"/>
      <c r="F20" s="14"/>
      <c r="G20" s="14"/>
      <c r="H20" s="14"/>
      <c r="I20" s="14"/>
      <c r="J20" s="14"/>
      <c r="K20" s="14"/>
      <c r="L20" s="14"/>
    </row>
    <row r="21" spans="1:12" x14ac:dyDescent="0.3">
      <c r="A21" s="14"/>
      <c r="C21" s="14"/>
      <c r="D21" s="14"/>
      <c r="E21" s="14"/>
      <c r="F21" s="14"/>
      <c r="G21" s="14"/>
      <c r="H21" s="14"/>
      <c r="I21" s="14"/>
      <c r="J21" s="14"/>
      <c r="K21" s="14"/>
      <c r="L21" s="14"/>
    </row>
    <row r="22" spans="1:12" x14ac:dyDescent="0.3">
      <c r="A22" s="14"/>
      <c r="C22" s="14"/>
      <c r="D22" s="14"/>
      <c r="E22" s="14"/>
      <c r="F22" s="14"/>
      <c r="G22" s="14"/>
      <c r="H22" s="14"/>
      <c r="I22" s="14"/>
      <c r="J22" s="14"/>
      <c r="K22" s="14"/>
      <c r="L22" s="14"/>
    </row>
    <row r="23" spans="1:12" x14ac:dyDescent="0.3">
      <c r="A23" s="14"/>
      <c r="C23" s="14"/>
      <c r="D23" s="14"/>
      <c r="E23" s="14"/>
      <c r="F23" s="14"/>
      <c r="G23" s="14"/>
      <c r="H23" s="14"/>
      <c r="I23" s="14"/>
      <c r="J23" s="14"/>
      <c r="K23" s="14"/>
      <c r="L23" s="14"/>
    </row>
    <row r="24" spans="1:12" x14ac:dyDescent="0.3">
      <c r="A24" s="14"/>
      <c r="C24" s="14"/>
      <c r="D24" s="14"/>
      <c r="E24" s="14"/>
      <c r="F24" s="14"/>
      <c r="G24" s="14"/>
      <c r="H24" s="14"/>
      <c r="I24" s="14"/>
      <c r="J24" s="14"/>
      <c r="K24" s="14"/>
      <c r="L24" s="14"/>
    </row>
    <row r="25" spans="1:12" x14ac:dyDescent="0.3">
      <c r="A25" s="14"/>
      <c r="C25" s="14"/>
      <c r="D25" s="14"/>
      <c r="E25" s="14"/>
      <c r="F25" s="14"/>
      <c r="G25" s="14"/>
      <c r="H25" s="14"/>
      <c r="I25" s="14"/>
      <c r="J25" s="14"/>
      <c r="K25" s="14"/>
      <c r="L25" s="14"/>
    </row>
    <row r="26" spans="1:12" x14ac:dyDescent="0.3">
      <c r="A26" s="14"/>
      <c r="C26" s="14"/>
      <c r="D26" s="14"/>
      <c r="E26" s="14"/>
      <c r="F26" s="14"/>
      <c r="G26" s="14"/>
      <c r="H26" s="14"/>
      <c r="I26" s="14"/>
      <c r="J26" s="14"/>
      <c r="K26" s="14"/>
      <c r="L26" s="14"/>
    </row>
    <row r="27" spans="1:12" x14ac:dyDescent="0.3">
      <c r="A27" s="14"/>
      <c r="C27" s="14"/>
      <c r="D27" s="14"/>
      <c r="E27" s="14"/>
      <c r="F27" s="14"/>
      <c r="G27" s="14"/>
      <c r="H27" s="14"/>
      <c r="I27" s="14"/>
      <c r="J27" s="14"/>
      <c r="K27" s="14"/>
      <c r="L27" s="14"/>
    </row>
    <row r="28" spans="1:12" x14ac:dyDescent="0.3">
      <c r="A28" s="14"/>
      <c r="C28" s="14"/>
      <c r="D28" s="14"/>
      <c r="E28" s="14"/>
      <c r="F28" s="14"/>
      <c r="G28" s="14"/>
      <c r="H28" s="14"/>
      <c r="I28" s="14"/>
      <c r="J28" s="14"/>
      <c r="K28" s="14"/>
      <c r="L28" s="14"/>
    </row>
    <row r="29" spans="1:12" x14ac:dyDescent="0.3">
      <c r="A29" s="14"/>
      <c r="C29" s="14"/>
      <c r="D29" s="14"/>
      <c r="E29" s="14"/>
      <c r="F29" s="14"/>
      <c r="G29" s="14"/>
      <c r="H29" s="14"/>
      <c r="I29" s="14"/>
      <c r="J29" s="14"/>
      <c r="K29" s="14"/>
      <c r="L29" s="14"/>
    </row>
    <row r="30" spans="1:12" x14ac:dyDescent="0.3">
      <c r="A30" s="14"/>
      <c r="C30" s="14"/>
      <c r="D30" s="14"/>
      <c r="E30" s="14"/>
      <c r="F30" s="14"/>
      <c r="G30" s="14"/>
      <c r="H30" s="14"/>
      <c r="I30" s="14"/>
      <c r="J30" s="14"/>
      <c r="K30" s="14"/>
      <c r="L30" s="14"/>
    </row>
    <row r="31" spans="1:12" x14ac:dyDescent="0.3">
      <c r="A31" s="14"/>
      <c r="C31" s="14"/>
      <c r="D31" s="14"/>
      <c r="E31" s="14"/>
      <c r="F31" s="14"/>
      <c r="G31" s="14"/>
      <c r="H31" s="14"/>
      <c r="I31" s="14"/>
      <c r="J31" s="14"/>
      <c r="K31" s="14"/>
      <c r="L31" s="14"/>
    </row>
    <row r="32" spans="1:12" x14ac:dyDescent="0.3">
      <c r="A32" s="14"/>
      <c r="C32" s="14"/>
      <c r="D32" s="14"/>
      <c r="E32" s="14"/>
      <c r="F32" s="14"/>
      <c r="G32" s="14"/>
      <c r="H32" s="14"/>
      <c r="I32" s="14"/>
      <c r="J32" s="14"/>
      <c r="K32" s="14"/>
      <c r="L32" s="14"/>
    </row>
    <row r="33" spans="1:12" x14ac:dyDescent="0.3">
      <c r="A33" s="14"/>
      <c r="C33" s="14"/>
      <c r="D33" s="14"/>
      <c r="E33" s="14"/>
      <c r="F33" s="14"/>
      <c r="G33" s="14"/>
      <c r="H33" s="14"/>
      <c r="I33" s="14"/>
      <c r="J33" s="14"/>
      <c r="K33" s="14"/>
      <c r="L33" s="14"/>
    </row>
    <row r="34" spans="1:12" x14ac:dyDescent="0.3">
      <c r="A34" s="14"/>
      <c r="C34" s="14"/>
      <c r="D34" s="14"/>
      <c r="E34" s="14"/>
      <c r="F34" s="14"/>
      <c r="G34" s="14"/>
      <c r="H34" s="14"/>
      <c r="I34" s="14"/>
      <c r="J34" s="14"/>
      <c r="K34" s="14"/>
      <c r="L34" s="14"/>
    </row>
    <row r="35" spans="1:12" x14ac:dyDescent="0.3">
      <c r="A35" s="14"/>
      <c r="C35" s="14"/>
      <c r="D35" s="14"/>
      <c r="E35" s="14"/>
      <c r="F35" s="14"/>
      <c r="G35" s="14"/>
      <c r="H35" s="14"/>
      <c r="I35" s="14"/>
      <c r="J35" s="14"/>
      <c r="K35" s="14"/>
      <c r="L35" s="14"/>
    </row>
    <row r="36" spans="1:12" x14ac:dyDescent="0.3">
      <c r="A36" s="14"/>
      <c r="C36" s="14"/>
      <c r="D36" s="14"/>
      <c r="E36" s="14"/>
      <c r="F36" s="14"/>
      <c r="G36" s="14"/>
      <c r="H36" s="14"/>
      <c r="I36" s="14"/>
      <c r="J36" s="14"/>
      <c r="K36" s="14"/>
      <c r="L36" s="14"/>
    </row>
    <row r="37" spans="1:12" x14ac:dyDescent="0.3">
      <c r="A37" s="14"/>
      <c r="C37" s="14"/>
      <c r="D37" s="14"/>
      <c r="E37" s="14"/>
      <c r="F37" s="14"/>
      <c r="G37" s="14"/>
      <c r="H37" s="14"/>
      <c r="I37" s="14"/>
      <c r="J37" s="14"/>
      <c r="K37" s="14"/>
      <c r="L37" s="14"/>
    </row>
    <row r="38" spans="1:12" s="14" customFormat="1" x14ac:dyDescent="0.3"/>
    <row r="39" spans="1:12" s="14" customFormat="1" x14ac:dyDescent="0.3"/>
    <row r="40" spans="1:12" s="14" customFormat="1" x14ac:dyDescent="0.3"/>
    <row r="41" spans="1:12" s="14" customFormat="1" x14ac:dyDescent="0.3"/>
    <row r="42" spans="1:12" ht="15" thickBot="1" x14ac:dyDescent="0.35">
      <c r="A42" s="14"/>
      <c r="C42" s="14"/>
      <c r="D42" s="14"/>
      <c r="E42" s="14"/>
      <c r="F42" s="14"/>
      <c r="G42" s="14"/>
      <c r="H42" s="14"/>
      <c r="I42" s="14"/>
      <c r="J42" s="14"/>
      <c r="K42" s="14"/>
      <c r="L42" s="14"/>
    </row>
    <row r="43" spans="1:12" ht="78" x14ac:dyDescent="0.3">
      <c r="A43" s="53" t="s">
        <v>4</v>
      </c>
      <c r="B43" s="98" t="s">
        <v>163</v>
      </c>
      <c r="C43" s="98" t="s">
        <v>164</v>
      </c>
      <c r="D43" s="99" t="s">
        <v>165</v>
      </c>
      <c r="E43" s="14"/>
      <c r="F43" s="53" t="s">
        <v>64</v>
      </c>
      <c r="G43" s="98" t="s">
        <v>163</v>
      </c>
      <c r="H43" s="98" t="s">
        <v>164</v>
      </c>
      <c r="I43" s="99" t="s">
        <v>165</v>
      </c>
      <c r="J43" s="14"/>
      <c r="K43" s="14"/>
      <c r="L43" s="14"/>
    </row>
    <row r="44" spans="1:12" x14ac:dyDescent="0.3">
      <c r="A44" s="56" t="s">
        <v>25</v>
      </c>
      <c r="B44" s="100">
        <f>(SUMIFS('Quant Error Log'!F:F,'Quant Error Log'!G:G,"Algebra"))/60</f>
        <v>2.5</v>
      </c>
      <c r="C44" s="100">
        <f>(SUMIFS('Quant Error Log'!F:F,'Quant Error Log'!G:G,"Algebra", 'Quant Error Log'!K:K,"1"))/60</f>
        <v>1.25</v>
      </c>
      <c r="D44" s="101">
        <f>(SUMIFS('Quant Error Log'!F:F,'Quant Error Log'!G:G,"Algebra", 'Quant Error Log'!K:K,"0"))/60</f>
        <v>1.25</v>
      </c>
      <c r="E44" s="14"/>
      <c r="F44" s="56" t="s">
        <v>11</v>
      </c>
      <c r="G44" s="100">
        <f>(SUMIFS('Quant Error Log'!F:F,'Quant Error Log'!D:D,"PS"))/60</f>
        <v>11.25</v>
      </c>
      <c r="H44" s="100">
        <f>(SUMIFS('Quant Error Log'!F:F,'Quant Error Log'!D:D,"PS", 'Quant Error Log'!K:K,"1"))/60</f>
        <v>8.75</v>
      </c>
      <c r="I44" s="101">
        <f>(SUMIFS('Quant Error Log'!F:F,'Quant Error Log'!D:D,"PS", 'Quant Error Log'!K:K,"0"))/60</f>
        <v>2.5</v>
      </c>
      <c r="J44" s="14"/>
      <c r="K44" s="14"/>
      <c r="L44" s="14"/>
    </row>
    <row r="45" spans="1:12" ht="15" thickBot="1" x14ac:dyDescent="0.35">
      <c r="A45" s="56" t="s">
        <v>54</v>
      </c>
      <c r="B45" s="100">
        <f>(SUMIFS('Quant Error Log'!F:F,'Quant Error Log'!G:G,"Arithmetics"))/60</f>
        <v>1.25</v>
      </c>
      <c r="C45" s="100">
        <f>(SUMIFS('Quant Error Log'!F:F,'Quant Error Log'!G:G,"Arithmetics", 'Quant Error Log'!K:K,"1"))/60</f>
        <v>1.25</v>
      </c>
      <c r="D45" s="101">
        <f>(SUMIFS('Quant Error Log'!F:F,'Quant Error Log'!G:G,"Arithmetics", 'Quant Error Log'!K:K,"0"))/60</f>
        <v>0</v>
      </c>
      <c r="E45" s="14"/>
      <c r="F45" s="31" t="s">
        <v>12</v>
      </c>
      <c r="G45" s="32">
        <f>(SUMIFS('Quant Error Log'!F:F,'Quant Error Log'!D:D,"DS"))/60</f>
        <v>11.25</v>
      </c>
      <c r="H45" s="32">
        <f>(SUMIFS('Quant Error Log'!F:F,'Quant Error Log'!D:D,"DS", 'Quant Error Log'!K:K,"1"))/60</f>
        <v>6.25</v>
      </c>
      <c r="I45" s="104">
        <f>(SUMIFS('Quant Error Log'!F:F,'Quant Error Log'!D:D,"DS", 'Quant Error Log'!K:K,"0"))/60</f>
        <v>5</v>
      </c>
      <c r="J45" s="14"/>
      <c r="K45" s="14"/>
      <c r="L45" s="14"/>
    </row>
    <row r="46" spans="1:12" x14ac:dyDescent="0.3">
      <c r="A46" s="56" t="s">
        <v>55</v>
      </c>
      <c r="B46" s="100">
        <f>(SUMIFS('Quant Error Log'!F:F,'Quant Error Log'!G:G,"Fractions"))/60</f>
        <v>1.25</v>
      </c>
      <c r="C46" s="100">
        <f>(SUMIFS('Quant Error Log'!F:F,'Quant Error Log'!G:G,"Fractions", 'Quant Error Log'!K:K,"1"))/60</f>
        <v>0</v>
      </c>
      <c r="D46" s="101">
        <f>(SUMIFS('Quant Error Log'!F:F,'Quant Error Log'!G:G,"Fractions", 'Quant Error Log'!K:K,"0"))/60</f>
        <v>1.25</v>
      </c>
      <c r="E46" s="14"/>
      <c r="F46" s="14"/>
      <c r="G46" s="14"/>
      <c r="H46" s="14"/>
      <c r="I46" s="14"/>
      <c r="J46" s="14"/>
      <c r="K46" s="14"/>
      <c r="L46" s="14"/>
    </row>
    <row r="47" spans="1:12" x14ac:dyDescent="0.3">
      <c r="A47" s="56" t="s">
        <v>24</v>
      </c>
      <c r="B47" s="100">
        <f>(SUMIFS('Quant Error Log'!F:F,'Quant Error Log'!G:G,"Geometry"))/60</f>
        <v>1.25</v>
      </c>
      <c r="C47" s="100">
        <f>(SUMIFS('Quant Error Log'!F:F,'Quant Error Log'!G:G,"Geometry", 'Quant Error Log'!K:K,"1"))/60</f>
        <v>1.25</v>
      </c>
      <c r="D47" s="101">
        <f>(SUMIFS('Quant Error Log'!F:F,'Quant Error Log'!G:G,"Geometry", 'Quant Error Log'!K:K,"0"))/60</f>
        <v>0</v>
      </c>
      <c r="E47" s="14"/>
      <c r="F47" s="14"/>
      <c r="G47" s="14"/>
      <c r="H47" s="14"/>
      <c r="I47" s="14"/>
      <c r="J47" s="14"/>
      <c r="K47" s="14"/>
      <c r="L47" s="14"/>
    </row>
    <row r="48" spans="1:12" x14ac:dyDescent="0.3">
      <c r="A48" s="56" t="s">
        <v>56</v>
      </c>
      <c r="B48" s="100">
        <f>(SUMIFS('Quant Error Log'!F:F,'Quant Error Log'!G:G,"Coordinate Geometry"))/60</f>
        <v>1.25</v>
      </c>
      <c r="C48" s="100">
        <f>(SUMIFS('Quant Error Log'!F:F,'Quant Error Log'!G:G,"Coordinate Geometry", 'Quant Error Log'!K:K,"1"))/60</f>
        <v>1.25</v>
      </c>
      <c r="D48" s="101">
        <f>(SUMIFS('Quant Error Log'!F:F,'Quant Error Log'!G:G,"Coordinate Geometry", 'Quant Error Log'!K:K,"0"))/60</f>
        <v>0</v>
      </c>
      <c r="E48" s="14"/>
      <c r="F48" s="14"/>
      <c r="G48" s="14"/>
      <c r="H48" s="14"/>
      <c r="I48" s="14"/>
      <c r="J48" s="14"/>
      <c r="K48" s="14"/>
      <c r="L48" s="14"/>
    </row>
    <row r="49" spans="1:12" x14ac:dyDescent="0.3">
      <c r="A49" s="56" t="s">
        <v>57</v>
      </c>
      <c r="B49" s="100">
        <f>(SUMIFS('Quant Error Log'!F:F,'Quant Error Log'!G:G,"Counting"))/60</f>
        <v>1.25</v>
      </c>
      <c r="C49" s="100">
        <f>(SUMIFS('Quant Error Log'!F:F,'Quant Error Log'!G:G,"Counting", 'Quant Error Log'!K:K,"1"))/60</f>
        <v>0</v>
      </c>
      <c r="D49" s="101">
        <f>(SUMIFS('Quant Error Log'!F:F,'Quant Error Log'!G:G,"Counting", 'Quant Error Log'!K:K,"0"))/60</f>
        <v>1.25</v>
      </c>
      <c r="E49" s="14"/>
      <c r="F49" s="14"/>
      <c r="G49" s="14"/>
      <c r="H49" s="14"/>
      <c r="I49" s="14"/>
      <c r="J49" s="14"/>
      <c r="K49" s="14"/>
      <c r="L49" s="14"/>
    </row>
    <row r="50" spans="1:12" x14ac:dyDescent="0.3">
      <c r="A50" s="56" t="s">
        <v>105</v>
      </c>
      <c r="B50" s="100">
        <f>(SUMIFS('Quant Error Log'!F:F,'Quant Error Log'!G:G,"Number Properties"))/60</f>
        <v>1.25</v>
      </c>
      <c r="C50" s="100">
        <f>(SUMIFS('Quant Error Log'!F:F,'Quant Error Log'!G:G,"Number Properties", 'Quant Error Log'!K:K,"1"))/60</f>
        <v>1.25</v>
      </c>
      <c r="D50" s="101">
        <f>(SUMIFS('Quant Error Log'!F:F,'Quant Error Log'!G:G,"Number Properties", 'Quant Error Log'!K:K,"0"))/60</f>
        <v>0</v>
      </c>
      <c r="E50" s="14"/>
      <c r="F50" s="14"/>
      <c r="G50" s="14"/>
      <c r="H50" s="14"/>
      <c r="I50" s="14"/>
      <c r="J50" s="14"/>
      <c r="K50" s="14"/>
      <c r="L50" s="14"/>
    </row>
    <row r="51" spans="1:12" s="14" customFormat="1" x14ac:dyDescent="0.3">
      <c r="A51" s="56" t="s">
        <v>58</v>
      </c>
      <c r="B51" s="100">
        <f>(SUMIFS('Quant Error Log'!F:F,'Quant Error Log'!G:G,"Percent &amp; Ratios"))/60</f>
        <v>0</v>
      </c>
      <c r="C51" s="100">
        <f>(SUMIFS('Quant Error Log'!F:F,'Quant Error Log'!G:G,"Percents &amp; Ratios", 'Quant Error Log'!K:K,"1"))/60</f>
        <v>1.25</v>
      </c>
      <c r="D51" s="101">
        <f>(SUMIFS('Quant Error Log'!F:F,'Quant Error Log'!G:G,"Percents &amp; Ratios", 'Quant Error Log'!K:K,"0"))/60</f>
        <v>1.25</v>
      </c>
    </row>
    <row r="52" spans="1:12" s="14" customFormat="1" x14ac:dyDescent="0.3">
      <c r="A52" s="56" t="s">
        <v>59</v>
      </c>
      <c r="B52" s="100">
        <f>(SUMIFS('Quant Error Log'!F:F,'Quant Error Log'!G:G,"Power &amp; Roots"))/60</f>
        <v>1.25</v>
      </c>
      <c r="C52" s="100">
        <f>(SUMIFS('Quant Error Log'!F:F,'Quant Error Log'!G:G,"Power &amp; Roots", 'Quant Error Log'!K:K,"1"))/60</f>
        <v>0</v>
      </c>
      <c r="D52" s="101">
        <f>(SUMIFS('Quant Error Log'!F:F,'Quant Error Log'!G:G,"Power &amp; Roots", 'Quant Error Log'!K:K,"0"))/60</f>
        <v>1.25</v>
      </c>
    </row>
    <row r="53" spans="1:12" x14ac:dyDescent="0.3">
      <c r="A53" s="56" t="s">
        <v>26</v>
      </c>
      <c r="B53" s="100">
        <f>(SUMIFS('Quant Error Log'!F:F,'Quant Error Log'!G:G,"Probability"))/60</f>
        <v>1.25</v>
      </c>
      <c r="C53" s="100">
        <f>(SUMIFS('Quant Error Log'!F:F,'Quant Error Log'!G:G,"Probability", 'Quant Error Log'!K:K,"1"))/60</f>
        <v>1.25</v>
      </c>
      <c r="D53" s="101">
        <f>(SUMIFS('Quant Error Log'!F:F,'Quant Error Log'!G:G,"Probability", 'Quant Error Log'!K:K,"0"))/60</f>
        <v>0</v>
      </c>
      <c r="E53" s="14"/>
      <c r="F53" s="14"/>
      <c r="G53" s="14"/>
      <c r="H53" s="14"/>
      <c r="I53" s="14"/>
      <c r="J53" s="14"/>
      <c r="K53" s="14"/>
      <c r="L53" s="14"/>
    </row>
    <row r="54" spans="1:12" x14ac:dyDescent="0.3">
      <c r="A54" s="56" t="s">
        <v>27</v>
      </c>
      <c r="B54" s="100">
        <f>(SUMIFS('Quant Error Log'!F:F,'Quant Error Log'!G:G,"Statistics"))/60</f>
        <v>1.25</v>
      </c>
      <c r="C54" s="100">
        <f>(SUMIFS('Quant Error Log'!F:F,'Quant Error Log'!G:G,"Statistics", 'Quant Error Log'!K:K,"1"))/60</f>
        <v>1.25</v>
      </c>
      <c r="D54" s="101">
        <f>(SUMIFS('Quant Error Log'!F:F,'Quant Error Log'!G:G,"Statistics", 'Quant Error Log'!K:K,"0"))/60</f>
        <v>0</v>
      </c>
      <c r="E54" s="14"/>
      <c r="F54" s="14"/>
      <c r="G54" s="14"/>
      <c r="H54" s="14"/>
      <c r="I54" s="14"/>
      <c r="J54" s="14"/>
      <c r="K54" s="14"/>
      <c r="L54" s="14"/>
    </row>
    <row r="55" spans="1:12" x14ac:dyDescent="0.3">
      <c r="A55" s="56" t="s">
        <v>60</v>
      </c>
      <c r="B55" s="100">
        <f>(SUMIFS('Quant Error Log'!F:F,'Quant Error Log'!G:G,"Word Problems"))/60</f>
        <v>1.25</v>
      </c>
      <c r="C55" s="100">
        <f>(SUMIFS('Quant Error Log'!F:F,'Quant Error Log'!G:G,"Word Problems", 'Quant Error Log'!K:K,"1"))/60</f>
        <v>1.25</v>
      </c>
      <c r="D55" s="101">
        <f>(SUMIFS('Quant Error Log'!F:F,'Quant Error Log'!G:G,"Word Problems", 'Quant Error Log'!K:K,"0"))/60</f>
        <v>0</v>
      </c>
      <c r="E55" s="14"/>
      <c r="F55" s="14"/>
      <c r="G55" s="14"/>
      <c r="H55" s="14"/>
      <c r="I55" s="14"/>
      <c r="J55" s="14"/>
      <c r="K55" s="14"/>
      <c r="L55" s="14"/>
    </row>
    <row r="56" spans="1:12" x14ac:dyDescent="0.3">
      <c r="A56" s="56" t="s">
        <v>67</v>
      </c>
      <c r="B56" s="100">
        <f>(SUMIFS('Quant Error Log'!F:F,'Quant Error Log'!G:G,"Sequences &amp; Series"))/60</f>
        <v>1.25</v>
      </c>
      <c r="C56" s="100">
        <f>(SUMIFS('Quant Error Log'!F:F,'Quant Error Log'!G:G,"Sequences &amp; Series", 'Quant Error Log'!K:K,"1"))/60</f>
        <v>1.25</v>
      </c>
      <c r="D56" s="101">
        <f>(SUMIFS('Quant Error Log'!F:F,'Quant Error Log'!G:G,"Sequences &amp; Series", 'Quant Error Log'!K:K,"0"))/60</f>
        <v>0</v>
      </c>
      <c r="E56" s="14"/>
      <c r="F56" s="14"/>
      <c r="G56" s="14"/>
      <c r="H56" s="14"/>
      <c r="I56" s="14"/>
      <c r="J56" s="14"/>
      <c r="K56" s="14"/>
      <c r="L56" s="14"/>
    </row>
    <row r="57" spans="1:12" x14ac:dyDescent="0.3">
      <c r="A57" s="56" t="s">
        <v>68</v>
      </c>
      <c r="B57" s="100">
        <f>(SUMIFS('Quant Error Log'!F:F,'Quant Error Log'!G:G,"Sets"))/60</f>
        <v>1.25</v>
      </c>
      <c r="C57" s="100">
        <f>(SUMIFS('Quant Error Log'!F:F,'Quant Error Log'!G:G,"Sets", 'Quant Error Log'!K:K,"1"))/60</f>
        <v>0</v>
      </c>
      <c r="D57" s="101">
        <f>(SUMIFS('Quant Error Log'!F:F,'Quant Error Log'!G:G,"Sets", 'Quant Error Log'!K:K,"0"))/60</f>
        <v>1.25</v>
      </c>
      <c r="E57" s="14"/>
      <c r="F57" s="14"/>
      <c r="G57" s="14"/>
      <c r="H57" s="14"/>
      <c r="I57" s="14"/>
      <c r="J57" s="14"/>
      <c r="K57" s="14"/>
      <c r="L57" s="14"/>
    </row>
    <row r="58" spans="1:12" x14ac:dyDescent="0.3">
      <c r="A58" s="56" t="s">
        <v>69</v>
      </c>
      <c r="B58" s="100">
        <f>(SUMIFS('Quant Error Log'!F:F,'Quant Error Log'!G:G,"Work/Rate"))/60</f>
        <v>1.25</v>
      </c>
      <c r="C58" s="100">
        <f>(SUMIFS('Quant Error Log'!F:F,'Quant Error Log'!G:G,"Work/Rate", 'Quant Error Log'!K:K,"1"))/60</f>
        <v>1.25</v>
      </c>
      <c r="D58" s="101">
        <f>(SUMIFS('Quant Error Log'!F:F,'Quant Error Log'!G:G,"Work/Rate", 'Quant Error Log'!K:K,"0"))/60</f>
        <v>0</v>
      </c>
      <c r="E58" s="14"/>
      <c r="F58" s="14"/>
      <c r="G58" s="14"/>
      <c r="H58" s="14"/>
      <c r="I58" s="14"/>
      <c r="J58" s="14"/>
      <c r="K58" s="14"/>
      <c r="L58" s="14"/>
    </row>
    <row r="59" spans="1:12" x14ac:dyDescent="0.3">
      <c r="A59" s="56" t="s">
        <v>70</v>
      </c>
      <c r="B59" s="100">
        <f>(SUMIFS('Quant Error Log'!F:F,'Quant Error Log'!G:G,"Inequalities/Absolute Value"))/60</f>
        <v>1.25</v>
      </c>
      <c r="C59" s="100">
        <f>(SUMIFS('Quant Error Log'!F:F,'Quant Error Log'!G:G,"Inequalities/Absolute Value", 'Quant Error Log'!K:K,"1"))/60</f>
        <v>0</v>
      </c>
      <c r="D59" s="101">
        <f>(SUMIFS('Quant Error Log'!F:F,'Quant Error Log'!G:G,"Inequalities/Absolute Value", 'Quant Error Log'!K:K,"0"))/60</f>
        <v>1.25</v>
      </c>
      <c r="E59" s="14"/>
      <c r="F59" s="14"/>
      <c r="G59" s="14"/>
      <c r="H59" s="14"/>
      <c r="I59" s="14"/>
      <c r="J59" s="14"/>
      <c r="K59" s="14"/>
      <c r="L59" s="14"/>
    </row>
    <row r="60" spans="1:12" ht="15" thickBot="1" x14ac:dyDescent="0.35">
      <c r="A60" s="31" t="s">
        <v>61</v>
      </c>
      <c r="B60" s="102">
        <f>(SUMIFS('Quant Error Log'!F:F,'Quant Error Log'!G:G,"Others"))/60</f>
        <v>1.25</v>
      </c>
      <c r="C60" s="102">
        <f>(SUMIFS('Quant Error Log'!F:F,'Quant Error Log'!G:G,"Others", 'Quant Error Log'!K:K,"1"))/60</f>
        <v>1.25</v>
      </c>
      <c r="D60" s="103">
        <f>(SUMIFS('Quant Error Log'!F:F,'Quant Error Log'!G:G,"Others", 'Quant Error Log'!K:K,"0"))/60</f>
        <v>0</v>
      </c>
      <c r="E60" s="14"/>
      <c r="F60" s="14"/>
      <c r="G60" s="14"/>
      <c r="H60" s="14"/>
      <c r="I60" s="14"/>
      <c r="J60" s="14"/>
      <c r="K60" s="14"/>
      <c r="L60" s="14"/>
    </row>
    <row r="61" spans="1:12" x14ac:dyDescent="0.3">
      <c r="A61" s="14"/>
      <c r="C61" s="14"/>
      <c r="D61" s="14"/>
      <c r="E61" s="14"/>
      <c r="F61" s="14"/>
      <c r="G61" s="14"/>
      <c r="H61" s="14"/>
      <c r="I61" s="14"/>
      <c r="J61" s="14"/>
      <c r="K61" s="14"/>
      <c r="L61" s="14"/>
    </row>
    <row r="62" spans="1:12" x14ac:dyDescent="0.3">
      <c r="A62" s="14"/>
      <c r="C62" s="14"/>
      <c r="D62" s="14"/>
      <c r="E62" s="14"/>
      <c r="F62" s="14"/>
      <c r="G62" s="14"/>
      <c r="H62" s="14"/>
      <c r="I62" s="14"/>
      <c r="J62" s="14"/>
      <c r="K62" s="14"/>
      <c r="L62" s="14"/>
    </row>
    <row r="63" spans="1:12" x14ac:dyDescent="0.3">
      <c r="A63" s="14"/>
      <c r="C63" s="14"/>
      <c r="D63" s="14"/>
      <c r="E63" s="14"/>
      <c r="F63" s="14"/>
      <c r="G63" s="14"/>
      <c r="H63" s="14"/>
      <c r="I63" s="14"/>
      <c r="J63" s="14"/>
      <c r="K63" s="14"/>
      <c r="L63" s="14"/>
    </row>
    <row r="64" spans="1:12" x14ac:dyDescent="0.3">
      <c r="A64" s="14"/>
      <c r="C64" s="14"/>
      <c r="D64" s="14"/>
      <c r="E64" s="14"/>
      <c r="F64" s="14"/>
      <c r="G64" s="14"/>
      <c r="H64" s="14"/>
      <c r="I64" s="14"/>
      <c r="J64" s="14"/>
      <c r="K64" s="14"/>
      <c r="L64" s="14"/>
    </row>
    <row r="65" spans="1:12" x14ac:dyDescent="0.3">
      <c r="A65" s="14"/>
      <c r="C65" s="14"/>
      <c r="D65" s="14"/>
      <c r="E65" s="14"/>
      <c r="F65" s="14"/>
      <c r="G65" s="14"/>
      <c r="H65" s="14"/>
      <c r="I65" s="14"/>
      <c r="J65" s="14"/>
      <c r="K65" s="14"/>
      <c r="L65" s="14"/>
    </row>
    <row r="66" spans="1:12" x14ac:dyDescent="0.3">
      <c r="A66" s="14"/>
      <c r="C66" s="14"/>
      <c r="D66" s="14"/>
      <c r="E66" s="14"/>
      <c r="F66" s="14"/>
      <c r="G66" s="14"/>
      <c r="H66" s="14"/>
      <c r="I66" s="14"/>
      <c r="J66" s="14"/>
      <c r="K66" s="14"/>
      <c r="L66" s="14"/>
    </row>
    <row r="67" spans="1:12" x14ac:dyDescent="0.3">
      <c r="A67" s="14"/>
      <c r="C67" s="14"/>
      <c r="D67" s="14"/>
      <c r="E67" s="14"/>
      <c r="F67" s="14"/>
      <c r="G67" s="14"/>
      <c r="H67" s="14"/>
      <c r="I67" s="14"/>
      <c r="J67" s="14"/>
      <c r="K67" s="14"/>
      <c r="L67" s="14"/>
    </row>
    <row r="68" spans="1:12" x14ac:dyDescent="0.3">
      <c r="A68" s="14"/>
      <c r="C68" s="14"/>
      <c r="D68" s="14"/>
      <c r="E68" s="14"/>
      <c r="F68" s="14"/>
      <c r="G68" s="14"/>
      <c r="H68" s="14"/>
      <c r="I68" s="14"/>
      <c r="J68" s="14"/>
      <c r="K68" s="14"/>
      <c r="L68" s="14"/>
    </row>
    <row r="69" spans="1:12" x14ac:dyDescent="0.3">
      <c r="A69" s="14"/>
      <c r="C69" s="14"/>
      <c r="D69" s="14"/>
      <c r="E69" s="14"/>
      <c r="F69" s="14"/>
      <c r="G69" s="14"/>
      <c r="H69" s="14"/>
      <c r="I69" s="14"/>
      <c r="J69" s="14"/>
      <c r="K69" s="14"/>
      <c r="L69" s="14"/>
    </row>
    <row r="70" spans="1:12" x14ac:dyDescent="0.3">
      <c r="A70" s="14"/>
      <c r="C70" s="14"/>
      <c r="D70" s="14"/>
      <c r="E70" s="14"/>
      <c r="F70" s="14"/>
      <c r="G70" s="14"/>
      <c r="H70" s="14"/>
      <c r="I70" s="14"/>
      <c r="J70" s="14"/>
      <c r="K70" s="14"/>
      <c r="L70" s="14"/>
    </row>
    <row r="71" spans="1:12" x14ac:dyDescent="0.3">
      <c r="A71" s="14"/>
      <c r="C71" s="14"/>
      <c r="D71" s="14"/>
      <c r="E71" s="14"/>
      <c r="F71" s="14"/>
      <c r="G71" s="14"/>
      <c r="H71" s="14"/>
      <c r="I71" s="14"/>
      <c r="J71" s="14"/>
      <c r="K71" s="14"/>
      <c r="L71" s="14"/>
    </row>
    <row r="72" spans="1:12" x14ac:dyDescent="0.3">
      <c r="A72" s="14"/>
      <c r="C72" s="14"/>
      <c r="D72" s="14"/>
      <c r="E72" s="14"/>
      <c r="F72" s="14"/>
      <c r="G72" s="14"/>
      <c r="H72" s="14"/>
      <c r="I72" s="14"/>
      <c r="J72" s="14"/>
      <c r="K72" s="14"/>
      <c r="L72" s="14"/>
    </row>
    <row r="73" spans="1:12" x14ac:dyDescent="0.3">
      <c r="A73" s="14"/>
      <c r="C73" s="14"/>
      <c r="D73" s="14"/>
      <c r="E73" s="14"/>
      <c r="F73" s="14"/>
      <c r="G73" s="14"/>
      <c r="H73" s="14"/>
      <c r="I73" s="14"/>
      <c r="J73" s="14"/>
      <c r="K73" s="14"/>
      <c r="L73" s="14"/>
    </row>
    <row r="74" spans="1:12" x14ac:dyDescent="0.3">
      <c r="A74" s="14"/>
      <c r="C74" s="14"/>
      <c r="D74" s="14"/>
      <c r="E74" s="14"/>
      <c r="F74" s="14"/>
      <c r="G74" s="14"/>
      <c r="H74" s="14"/>
      <c r="I74" s="14"/>
      <c r="J74" s="14"/>
      <c r="K74" s="14"/>
      <c r="L74" s="14"/>
    </row>
    <row r="75" spans="1:12" x14ac:dyDescent="0.3">
      <c r="A75" s="14"/>
      <c r="C75" s="14"/>
      <c r="D75" s="14"/>
      <c r="E75" s="14"/>
      <c r="F75" s="14"/>
      <c r="G75" s="14"/>
      <c r="H75" s="14"/>
      <c r="I75" s="14"/>
      <c r="J75" s="14"/>
      <c r="K75" s="14"/>
      <c r="L75" s="14"/>
    </row>
    <row r="77" spans="1:12" x14ac:dyDescent="0.3">
      <c r="A77" s="14"/>
      <c r="C77" s="14"/>
    </row>
    <row r="78" spans="1:12" x14ac:dyDescent="0.3">
      <c r="A78" s="14"/>
      <c r="C78" s="14"/>
    </row>
    <row r="79" spans="1:12" x14ac:dyDescent="0.3">
      <c r="A79" s="14"/>
      <c r="C79" s="14"/>
    </row>
    <row r="80" spans="1:12" x14ac:dyDescent="0.3">
      <c r="A80" s="14"/>
      <c r="C80" s="14"/>
    </row>
    <row r="81" spans="1:3" x14ac:dyDescent="0.3">
      <c r="A81" s="14"/>
      <c r="C81" s="14"/>
    </row>
    <row r="82" spans="1:3" x14ac:dyDescent="0.3">
      <c r="A82" s="14"/>
      <c r="C82" s="14"/>
    </row>
    <row r="83" spans="1:3" x14ac:dyDescent="0.3">
      <c r="A83" s="14"/>
      <c r="C83" s="14"/>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9"/>
  </sheetPr>
  <dimension ref="A1:L1004"/>
  <sheetViews>
    <sheetView workbookViewId="0">
      <pane ySplit="4" topLeftCell="A5" activePane="bottomLeft" state="frozen"/>
      <selection pane="bottomLeft" activeCell="H39" sqref="H39"/>
    </sheetView>
  </sheetViews>
  <sheetFormatPr defaultRowHeight="14.4" x14ac:dyDescent="0.3"/>
  <cols>
    <col min="1" max="1" width="7.88671875" customWidth="1"/>
    <col min="2" max="2" width="19.5546875" customWidth="1"/>
    <col min="3" max="3" width="7.44140625" customWidth="1"/>
    <col min="4" max="4" width="8.33203125" customWidth="1"/>
    <col min="5" max="5" width="10.88671875" customWidth="1"/>
    <col min="6" max="6" width="12.109375" bestFit="1" customWidth="1"/>
    <col min="7" max="7" width="18.77734375" bestFit="1" customWidth="1"/>
    <col min="8" max="8" width="11.109375" bestFit="1" customWidth="1"/>
    <col min="9" max="9" width="8.109375" customWidth="1"/>
    <col min="10" max="10" width="14.33203125" bestFit="1" customWidth="1"/>
    <col min="11" max="11" width="99.44140625" customWidth="1"/>
  </cols>
  <sheetData>
    <row r="1" spans="1:11" s="14" customFormat="1" ht="16.2" customHeight="1" x14ac:dyDescent="0.3">
      <c r="A1" s="122" t="s">
        <v>158</v>
      </c>
      <c r="B1" s="122"/>
      <c r="C1" s="122"/>
      <c r="E1" s="124">
        <v>0</v>
      </c>
      <c r="F1" s="125"/>
      <c r="G1" s="14">
        <v>1</v>
      </c>
    </row>
    <row r="2" spans="1:11" s="14" customFormat="1" ht="15.6" customHeight="1" x14ac:dyDescent="0.3">
      <c r="A2" s="122"/>
      <c r="B2" s="122"/>
      <c r="C2" s="122"/>
      <c r="E2" s="125"/>
      <c r="F2" s="125"/>
    </row>
    <row r="3" spans="1:11" s="14" customFormat="1" ht="16.2" customHeight="1" thickBot="1" x14ac:dyDescent="0.35">
      <c r="A3" s="123"/>
      <c r="B3" s="123"/>
      <c r="C3" s="123"/>
      <c r="E3" s="126"/>
      <c r="F3" s="126"/>
    </row>
    <row r="4" spans="1:11" ht="27.75" customHeight="1" x14ac:dyDescent="0.3">
      <c r="A4" s="4" t="s">
        <v>63</v>
      </c>
      <c r="B4" s="5" t="s">
        <v>0</v>
      </c>
      <c r="C4" s="5" t="s">
        <v>2</v>
      </c>
      <c r="D4" s="5" t="s">
        <v>64</v>
      </c>
      <c r="E4" s="5" t="s">
        <v>1</v>
      </c>
      <c r="F4" s="5" t="s">
        <v>3</v>
      </c>
      <c r="G4" s="5" t="s">
        <v>4</v>
      </c>
      <c r="H4" s="5" t="s">
        <v>123</v>
      </c>
      <c r="I4" s="5" t="s">
        <v>65</v>
      </c>
      <c r="J4" s="51" t="s">
        <v>66</v>
      </c>
      <c r="K4" s="6" t="s">
        <v>119</v>
      </c>
    </row>
    <row r="5" spans="1:11" x14ac:dyDescent="0.3">
      <c r="A5" s="7">
        <v>1</v>
      </c>
      <c r="B5" s="60" t="s">
        <v>104</v>
      </c>
      <c r="C5" s="10"/>
      <c r="D5" s="3" t="s">
        <v>14</v>
      </c>
      <c r="E5" s="3" t="s">
        <v>22</v>
      </c>
      <c r="F5" s="3">
        <v>300</v>
      </c>
      <c r="G5" s="3" t="s">
        <v>128</v>
      </c>
      <c r="H5" s="49">
        <v>2</v>
      </c>
      <c r="I5" s="3" t="s">
        <v>22</v>
      </c>
      <c r="J5" s="3">
        <f t="shared" ref="J5:J68" si="0">IF(ISBLANK(E5),"",IF(E5=I5,1,0))</f>
        <v>1</v>
      </c>
      <c r="K5" s="96"/>
    </row>
    <row r="6" spans="1:11" x14ac:dyDescent="0.3">
      <c r="A6" s="7">
        <f t="shared" ref="A6:A69" si="1">A5+1</f>
        <v>2</v>
      </c>
      <c r="B6" s="60" t="s">
        <v>104</v>
      </c>
      <c r="C6" s="10"/>
      <c r="D6" s="3" t="s">
        <v>14</v>
      </c>
      <c r="E6" s="3" t="s">
        <v>20</v>
      </c>
      <c r="F6" s="3">
        <v>300</v>
      </c>
      <c r="G6" s="3" t="s">
        <v>35</v>
      </c>
      <c r="H6" s="49">
        <v>4</v>
      </c>
      <c r="I6" s="3" t="s">
        <v>20</v>
      </c>
      <c r="J6" s="3">
        <f t="shared" si="0"/>
        <v>1</v>
      </c>
      <c r="K6" s="96"/>
    </row>
    <row r="7" spans="1:11" x14ac:dyDescent="0.3">
      <c r="A7" s="7">
        <f t="shared" si="1"/>
        <v>3</v>
      </c>
      <c r="B7" s="60" t="s">
        <v>143</v>
      </c>
      <c r="C7" s="10"/>
      <c r="D7" s="3" t="s">
        <v>14</v>
      </c>
      <c r="E7" s="3" t="s">
        <v>22</v>
      </c>
      <c r="F7" s="3">
        <v>300</v>
      </c>
      <c r="G7" s="3" t="s">
        <v>36</v>
      </c>
      <c r="H7" s="49">
        <v>6</v>
      </c>
      <c r="I7" s="3" t="s">
        <v>22</v>
      </c>
      <c r="J7" s="3">
        <f t="shared" si="0"/>
        <v>1</v>
      </c>
      <c r="K7" s="96"/>
    </row>
    <row r="8" spans="1:11" x14ac:dyDescent="0.3">
      <c r="A8" s="7">
        <f t="shared" si="1"/>
        <v>4</v>
      </c>
      <c r="B8" s="60" t="s">
        <v>152</v>
      </c>
      <c r="C8" s="10"/>
      <c r="D8" s="3" t="s">
        <v>14</v>
      </c>
      <c r="E8" s="3" t="s">
        <v>18</v>
      </c>
      <c r="F8" s="3">
        <v>300</v>
      </c>
      <c r="G8" s="3" t="s">
        <v>29</v>
      </c>
      <c r="H8" s="49">
        <v>2</v>
      </c>
      <c r="I8" s="3" t="s">
        <v>18</v>
      </c>
      <c r="J8" s="3">
        <f t="shared" si="0"/>
        <v>1</v>
      </c>
      <c r="K8" s="96"/>
    </row>
    <row r="9" spans="1:11" x14ac:dyDescent="0.3">
      <c r="A9" s="7">
        <f t="shared" si="1"/>
        <v>5</v>
      </c>
      <c r="B9" s="60" t="s">
        <v>152</v>
      </c>
      <c r="C9" s="10"/>
      <c r="D9" s="3" t="s">
        <v>14</v>
      </c>
      <c r="E9" s="3" t="s">
        <v>19</v>
      </c>
      <c r="F9" s="3">
        <v>300</v>
      </c>
      <c r="G9" s="3" t="s">
        <v>30</v>
      </c>
      <c r="H9" s="49">
        <v>4</v>
      </c>
      <c r="I9" s="3" t="s">
        <v>19</v>
      </c>
      <c r="J9" s="3">
        <f t="shared" si="0"/>
        <v>1</v>
      </c>
      <c r="K9" s="96"/>
    </row>
    <row r="10" spans="1:11" x14ac:dyDescent="0.3">
      <c r="A10" s="7">
        <f t="shared" si="1"/>
        <v>6</v>
      </c>
      <c r="B10" s="60" t="s">
        <v>152</v>
      </c>
      <c r="C10" s="10"/>
      <c r="D10" s="3" t="s">
        <v>14</v>
      </c>
      <c r="E10" s="3" t="s">
        <v>21</v>
      </c>
      <c r="F10" s="3">
        <v>300</v>
      </c>
      <c r="G10" s="3" t="s">
        <v>31</v>
      </c>
      <c r="H10" s="49">
        <v>6</v>
      </c>
      <c r="I10" s="3" t="s">
        <v>21</v>
      </c>
      <c r="J10" s="3">
        <f t="shared" si="0"/>
        <v>1</v>
      </c>
      <c r="K10" s="96"/>
    </row>
    <row r="11" spans="1:11" x14ac:dyDescent="0.3">
      <c r="A11" s="7">
        <f t="shared" si="1"/>
        <v>7</v>
      </c>
      <c r="B11" s="60" t="s">
        <v>152</v>
      </c>
      <c r="C11" s="10"/>
      <c r="D11" s="3" t="s">
        <v>14</v>
      </c>
      <c r="E11" s="3" t="s">
        <v>20</v>
      </c>
      <c r="F11" s="3">
        <v>300</v>
      </c>
      <c r="G11" s="3" t="s">
        <v>102</v>
      </c>
      <c r="H11" s="49">
        <v>2</v>
      </c>
      <c r="I11" s="3" t="s">
        <v>20</v>
      </c>
      <c r="J11" s="3">
        <f t="shared" si="0"/>
        <v>1</v>
      </c>
      <c r="K11" s="96"/>
    </row>
    <row r="12" spans="1:11" x14ac:dyDescent="0.3">
      <c r="A12" s="7">
        <f t="shared" si="1"/>
        <v>8</v>
      </c>
      <c r="B12" s="60" t="s">
        <v>152</v>
      </c>
      <c r="C12" s="10"/>
      <c r="D12" s="3" t="s">
        <v>14</v>
      </c>
      <c r="E12" s="3" t="s">
        <v>22</v>
      </c>
      <c r="F12" s="3">
        <v>300</v>
      </c>
      <c r="G12" s="3" t="s">
        <v>32</v>
      </c>
      <c r="H12" s="49">
        <v>4</v>
      </c>
      <c r="I12" s="3" t="s">
        <v>22</v>
      </c>
      <c r="J12" s="3">
        <f t="shared" si="0"/>
        <v>1</v>
      </c>
      <c r="K12" s="96"/>
    </row>
    <row r="13" spans="1:11" x14ac:dyDescent="0.3">
      <c r="A13" s="7">
        <f t="shared" si="1"/>
        <v>9</v>
      </c>
      <c r="B13" s="60" t="s">
        <v>152</v>
      </c>
      <c r="C13" s="10"/>
      <c r="D13" s="3" t="s">
        <v>14</v>
      </c>
      <c r="E13" s="3" t="s">
        <v>18</v>
      </c>
      <c r="F13" s="3">
        <v>300</v>
      </c>
      <c r="G13" s="3" t="s">
        <v>33</v>
      </c>
      <c r="H13" s="49">
        <v>6</v>
      </c>
      <c r="I13" s="3" t="s">
        <v>18</v>
      </c>
      <c r="J13" s="3">
        <f t="shared" si="0"/>
        <v>1</v>
      </c>
      <c r="K13" s="96"/>
    </row>
    <row r="14" spans="1:11" x14ac:dyDescent="0.3">
      <c r="A14" s="7">
        <f t="shared" si="1"/>
        <v>10</v>
      </c>
      <c r="B14" s="60" t="s">
        <v>152</v>
      </c>
      <c r="C14" s="10"/>
      <c r="D14" s="3" t="s">
        <v>14</v>
      </c>
      <c r="E14" s="3" t="s">
        <v>19</v>
      </c>
      <c r="F14" s="3">
        <v>300</v>
      </c>
      <c r="G14" s="3" t="s">
        <v>34</v>
      </c>
      <c r="H14" s="49">
        <v>2</v>
      </c>
      <c r="I14" s="3" t="s">
        <v>22</v>
      </c>
      <c r="J14" s="3">
        <f t="shared" si="0"/>
        <v>0</v>
      </c>
      <c r="K14" s="96"/>
    </row>
    <row r="15" spans="1:11" x14ac:dyDescent="0.3">
      <c r="A15" s="7">
        <f t="shared" si="1"/>
        <v>11</v>
      </c>
      <c r="B15" s="60" t="s">
        <v>152</v>
      </c>
      <c r="C15" s="10"/>
      <c r="D15" s="3" t="s">
        <v>14</v>
      </c>
      <c r="E15" s="3" t="s">
        <v>21</v>
      </c>
      <c r="F15" s="3">
        <v>300</v>
      </c>
      <c r="G15" s="3" t="s">
        <v>35</v>
      </c>
      <c r="H15" s="49">
        <v>4</v>
      </c>
      <c r="I15" s="3" t="s">
        <v>21</v>
      </c>
      <c r="J15" s="3">
        <f t="shared" si="0"/>
        <v>1</v>
      </c>
      <c r="K15" s="96"/>
    </row>
    <row r="16" spans="1:11" x14ac:dyDescent="0.3">
      <c r="A16" s="7">
        <f t="shared" si="1"/>
        <v>12</v>
      </c>
      <c r="B16" s="60" t="s">
        <v>152</v>
      </c>
      <c r="C16" s="10"/>
      <c r="D16" s="3" t="s">
        <v>14</v>
      </c>
      <c r="E16" s="3" t="s">
        <v>20</v>
      </c>
      <c r="F16" s="3">
        <v>300</v>
      </c>
      <c r="G16" s="3" t="s">
        <v>36</v>
      </c>
      <c r="H16" s="49">
        <v>6</v>
      </c>
      <c r="I16" s="3" t="s">
        <v>20</v>
      </c>
      <c r="J16" s="3">
        <f t="shared" si="0"/>
        <v>1</v>
      </c>
      <c r="K16" s="96"/>
    </row>
    <row r="17" spans="1:11" x14ac:dyDescent="0.3">
      <c r="A17" s="7">
        <f t="shared" si="1"/>
        <v>13</v>
      </c>
      <c r="B17" s="60" t="s">
        <v>152</v>
      </c>
      <c r="C17" s="10"/>
      <c r="D17" s="3" t="s">
        <v>14</v>
      </c>
      <c r="E17" s="3" t="s">
        <v>22</v>
      </c>
      <c r="F17" s="3">
        <v>300</v>
      </c>
      <c r="G17" s="3" t="s">
        <v>51</v>
      </c>
      <c r="H17" s="49">
        <v>2</v>
      </c>
      <c r="I17" s="3" t="s">
        <v>19</v>
      </c>
      <c r="J17" s="3">
        <f t="shared" si="0"/>
        <v>0</v>
      </c>
      <c r="K17" s="96"/>
    </row>
    <row r="18" spans="1:11" x14ac:dyDescent="0.3">
      <c r="A18" s="7">
        <f t="shared" si="1"/>
        <v>14</v>
      </c>
      <c r="B18" s="60" t="s">
        <v>152</v>
      </c>
      <c r="C18" s="10"/>
      <c r="D18" s="3" t="s">
        <v>15</v>
      </c>
      <c r="E18" s="3" t="s">
        <v>18</v>
      </c>
      <c r="F18" s="3">
        <v>300</v>
      </c>
      <c r="G18" s="3" t="s">
        <v>37</v>
      </c>
      <c r="H18" s="49">
        <v>4</v>
      </c>
      <c r="I18" s="3" t="s">
        <v>18</v>
      </c>
      <c r="J18" s="3">
        <f t="shared" si="0"/>
        <v>1</v>
      </c>
      <c r="K18" s="96"/>
    </row>
    <row r="19" spans="1:11" x14ac:dyDescent="0.3">
      <c r="A19" s="7">
        <f t="shared" si="1"/>
        <v>15</v>
      </c>
      <c r="B19" s="60" t="s">
        <v>152</v>
      </c>
      <c r="C19" s="10"/>
      <c r="D19" s="3" t="s">
        <v>15</v>
      </c>
      <c r="E19" s="3" t="s">
        <v>19</v>
      </c>
      <c r="F19" s="3">
        <v>300</v>
      </c>
      <c r="G19" s="3" t="s">
        <v>38</v>
      </c>
      <c r="H19" s="49">
        <v>6</v>
      </c>
      <c r="I19" s="3" t="s">
        <v>19</v>
      </c>
      <c r="J19" s="3">
        <f t="shared" si="0"/>
        <v>1</v>
      </c>
      <c r="K19" s="96"/>
    </row>
    <row r="20" spans="1:11" x14ac:dyDescent="0.3">
      <c r="A20" s="7">
        <f t="shared" si="1"/>
        <v>16</v>
      </c>
      <c r="B20" s="60" t="s">
        <v>152</v>
      </c>
      <c r="C20" s="10"/>
      <c r="D20" s="3" t="s">
        <v>15</v>
      </c>
      <c r="E20" s="3" t="s">
        <v>21</v>
      </c>
      <c r="F20" s="3">
        <v>300</v>
      </c>
      <c r="G20" s="3" t="s">
        <v>39</v>
      </c>
      <c r="H20" s="49">
        <v>2</v>
      </c>
      <c r="I20" s="3" t="s">
        <v>22</v>
      </c>
      <c r="J20" s="3">
        <f t="shared" si="0"/>
        <v>0</v>
      </c>
      <c r="K20" s="96"/>
    </row>
    <row r="21" spans="1:11" x14ac:dyDescent="0.3">
      <c r="A21" s="7">
        <f t="shared" si="1"/>
        <v>17</v>
      </c>
      <c r="B21" s="60" t="s">
        <v>152</v>
      </c>
      <c r="C21" s="10"/>
      <c r="D21" s="3" t="s">
        <v>15</v>
      </c>
      <c r="E21" s="3" t="s">
        <v>20</v>
      </c>
      <c r="F21" s="3">
        <v>300</v>
      </c>
      <c r="G21" s="3" t="s">
        <v>40</v>
      </c>
      <c r="H21" s="49">
        <v>4</v>
      </c>
      <c r="I21" s="3" t="s">
        <v>20</v>
      </c>
      <c r="J21" s="3">
        <f t="shared" si="0"/>
        <v>1</v>
      </c>
      <c r="K21" s="96"/>
    </row>
    <row r="22" spans="1:11" x14ac:dyDescent="0.3">
      <c r="A22" s="7">
        <f t="shared" si="1"/>
        <v>18</v>
      </c>
      <c r="B22" s="60" t="s">
        <v>152</v>
      </c>
      <c r="C22" s="10"/>
      <c r="D22" s="3" t="s">
        <v>15</v>
      </c>
      <c r="E22" s="3" t="s">
        <v>22</v>
      </c>
      <c r="F22" s="3">
        <v>300</v>
      </c>
      <c r="G22" s="3" t="s">
        <v>41</v>
      </c>
      <c r="H22" s="49">
        <v>6</v>
      </c>
      <c r="I22" s="3" t="s">
        <v>21</v>
      </c>
      <c r="J22" s="3">
        <f t="shared" si="0"/>
        <v>0</v>
      </c>
      <c r="K22" s="96"/>
    </row>
    <row r="23" spans="1:11" x14ac:dyDescent="0.3">
      <c r="A23" s="7">
        <f t="shared" si="1"/>
        <v>19</v>
      </c>
      <c r="B23" s="60" t="s">
        <v>152</v>
      </c>
      <c r="C23" s="10"/>
      <c r="D23" s="3" t="s">
        <v>15</v>
      </c>
      <c r="E23" s="3" t="s">
        <v>18</v>
      </c>
      <c r="F23" s="3">
        <v>300</v>
      </c>
      <c r="G23" s="3" t="s">
        <v>42</v>
      </c>
      <c r="H23" s="49">
        <v>2</v>
      </c>
      <c r="I23" s="3" t="s">
        <v>18</v>
      </c>
      <c r="J23" s="3">
        <f t="shared" si="0"/>
        <v>1</v>
      </c>
      <c r="K23" s="96"/>
    </row>
    <row r="24" spans="1:11" x14ac:dyDescent="0.3">
      <c r="A24" s="7">
        <f t="shared" si="1"/>
        <v>20</v>
      </c>
      <c r="B24" s="60" t="s">
        <v>152</v>
      </c>
      <c r="C24" s="10"/>
      <c r="D24" s="3" t="s">
        <v>15</v>
      </c>
      <c r="E24" s="3" t="s">
        <v>19</v>
      </c>
      <c r="F24" s="3">
        <v>300</v>
      </c>
      <c r="G24" s="3" t="s">
        <v>43</v>
      </c>
      <c r="H24" s="49">
        <v>4</v>
      </c>
      <c r="I24" s="3" t="s">
        <v>19</v>
      </c>
      <c r="J24" s="3">
        <f t="shared" si="0"/>
        <v>1</v>
      </c>
      <c r="K24" s="96"/>
    </row>
    <row r="25" spans="1:11" x14ac:dyDescent="0.3">
      <c r="A25" s="7">
        <f t="shared" si="1"/>
        <v>21</v>
      </c>
      <c r="B25" s="60" t="s">
        <v>152</v>
      </c>
      <c r="C25" s="10"/>
      <c r="D25" s="3" t="s">
        <v>15</v>
      </c>
      <c r="E25" s="3" t="s">
        <v>21</v>
      </c>
      <c r="F25" s="3">
        <v>300</v>
      </c>
      <c r="G25" s="3" t="s">
        <v>44</v>
      </c>
      <c r="H25" s="49">
        <v>6</v>
      </c>
      <c r="I25" s="3" t="s">
        <v>21</v>
      </c>
      <c r="J25" s="3">
        <f t="shared" si="0"/>
        <v>1</v>
      </c>
      <c r="K25" s="96"/>
    </row>
    <row r="26" spans="1:11" x14ac:dyDescent="0.3">
      <c r="A26" s="7">
        <f t="shared" si="1"/>
        <v>22</v>
      </c>
      <c r="B26" s="60" t="s">
        <v>152</v>
      </c>
      <c r="C26" s="10"/>
      <c r="D26" s="3" t="s">
        <v>15</v>
      </c>
      <c r="E26" s="3" t="s">
        <v>20</v>
      </c>
      <c r="F26" s="3">
        <v>300</v>
      </c>
      <c r="G26" s="3" t="s">
        <v>45</v>
      </c>
      <c r="H26" s="49">
        <v>2</v>
      </c>
      <c r="I26" s="3" t="s">
        <v>20</v>
      </c>
      <c r="J26" s="3">
        <f t="shared" si="0"/>
        <v>1</v>
      </c>
      <c r="K26" s="96"/>
    </row>
    <row r="27" spans="1:11" x14ac:dyDescent="0.3">
      <c r="A27" s="7">
        <f t="shared" si="1"/>
        <v>23</v>
      </c>
      <c r="B27" s="60" t="s">
        <v>152</v>
      </c>
      <c r="C27" s="10"/>
      <c r="D27" s="3" t="s">
        <v>16</v>
      </c>
      <c r="E27" s="3" t="s">
        <v>22</v>
      </c>
      <c r="F27" s="3">
        <v>300</v>
      </c>
      <c r="G27" s="3" t="s">
        <v>46</v>
      </c>
      <c r="H27" s="49">
        <v>4</v>
      </c>
      <c r="I27" s="3" t="s">
        <v>22</v>
      </c>
      <c r="J27" s="3">
        <f t="shared" si="0"/>
        <v>1</v>
      </c>
      <c r="K27" s="96"/>
    </row>
    <row r="28" spans="1:11" x14ac:dyDescent="0.3">
      <c r="A28" s="7">
        <f t="shared" si="1"/>
        <v>24</v>
      </c>
      <c r="B28" s="60" t="s">
        <v>152</v>
      </c>
      <c r="C28" s="10"/>
      <c r="D28" s="3" t="s">
        <v>16</v>
      </c>
      <c r="E28" s="3" t="s">
        <v>18</v>
      </c>
      <c r="F28" s="3">
        <v>300</v>
      </c>
      <c r="G28" s="3" t="s">
        <v>47</v>
      </c>
      <c r="H28" s="49">
        <v>6</v>
      </c>
      <c r="I28" s="3" t="s">
        <v>18</v>
      </c>
      <c r="J28" s="3">
        <f t="shared" si="0"/>
        <v>1</v>
      </c>
      <c r="K28" s="96"/>
    </row>
    <row r="29" spans="1:11" x14ac:dyDescent="0.3">
      <c r="A29" s="7">
        <f t="shared" si="1"/>
        <v>25</v>
      </c>
      <c r="B29" s="60" t="s">
        <v>152</v>
      </c>
      <c r="C29" s="10"/>
      <c r="D29" s="3" t="s">
        <v>16</v>
      </c>
      <c r="E29" s="3" t="s">
        <v>19</v>
      </c>
      <c r="F29" s="3">
        <v>300</v>
      </c>
      <c r="G29" s="3" t="s">
        <v>48</v>
      </c>
      <c r="H29" s="49">
        <v>2</v>
      </c>
      <c r="I29" s="3" t="s">
        <v>21</v>
      </c>
      <c r="J29" s="3">
        <f t="shared" si="0"/>
        <v>0</v>
      </c>
      <c r="K29" s="96"/>
    </row>
    <row r="30" spans="1:11" x14ac:dyDescent="0.3">
      <c r="A30" s="7">
        <f t="shared" si="1"/>
        <v>26</v>
      </c>
      <c r="B30" s="60" t="s">
        <v>152</v>
      </c>
      <c r="C30" s="10"/>
      <c r="D30" s="3" t="s">
        <v>16</v>
      </c>
      <c r="E30" s="3" t="s">
        <v>21</v>
      </c>
      <c r="F30" s="3">
        <v>300</v>
      </c>
      <c r="G30" s="3" t="s">
        <v>49</v>
      </c>
      <c r="H30" s="49">
        <v>4</v>
      </c>
      <c r="I30" s="3" t="s">
        <v>20</v>
      </c>
      <c r="J30" s="3">
        <f t="shared" si="0"/>
        <v>0</v>
      </c>
      <c r="K30" s="96"/>
    </row>
    <row r="31" spans="1:11" x14ac:dyDescent="0.3">
      <c r="A31" s="7">
        <f t="shared" si="1"/>
        <v>27</v>
      </c>
      <c r="B31" s="60" t="s">
        <v>152</v>
      </c>
      <c r="C31" s="10"/>
      <c r="D31" s="3" t="s">
        <v>16</v>
      </c>
      <c r="E31" s="3" t="s">
        <v>20</v>
      </c>
      <c r="F31" s="3">
        <v>300</v>
      </c>
      <c r="G31" s="3" t="s">
        <v>71</v>
      </c>
      <c r="H31" s="49">
        <v>6</v>
      </c>
      <c r="I31" s="3" t="s">
        <v>19</v>
      </c>
      <c r="J31" s="3">
        <f t="shared" si="0"/>
        <v>0</v>
      </c>
      <c r="K31" s="96"/>
    </row>
    <row r="32" spans="1:11" x14ac:dyDescent="0.3">
      <c r="A32" s="7">
        <f t="shared" si="1"/>
        <v>28</v>
      </c>
      <c r="B32" s="60" t="s">
        <v>152</v>
      </c>
      <c r="C32" s="10"/>
      <c r="D32" s="3" t="s">
        <v>16</v>
      </c>
      <c r="E32" s="3" t="s">
        <v>22</v>
      </c>
      <c r="F32" s="3">
        <v>300</v>
      </c>
      <c r="G32" s="3" t="s">
        <v>72</v>
      </c>
      <c r="H32" s="49">
        <v>2</v>
      </c>
      <c r="I32" s="3" t="s">
        <v>22</v>
      </c>
      <c r="J32" s="3">
        <f t="shared" si="0"/>
        <v>1</v>
      </c>
      <c r="K32" s="96"/>
    </row>
    <row r="33" spans="1:11" x14ac:dyDescent="0.3">
      <c r="A33" s="7">
        <f t="shared" si="1"/>
        <v>29</v>
      </c>
      <c r="B33" s="60" t="s">
        <v>152</v>
      </c>
      <c r="C33" s="10"/>
      <c r="D33" s="3" t="s">
        <v>16</v>
      </c>
      <c r="E33" s="3" t="s">
        <v>18</v>
      </c>
      <c r="F33" s="3">
        <v>300</v>
      </c>
      <c r="G33" s="3" t="s">
        <v>50</v>
      </c>
      <c r="H33" s="49">
        <v>4</v>
      </c>
      <c r="I33" s="3" t="s">
        <v>18</v>
      </c>
      <c r="J33" s="3">
        <f t="shared" si="0"/>
        <v>1</v>
      </c>
      <c r="K33" s="96"/>
    </row>
    <row r="34" spans="1:11" x14ac:dyDescent="0.3">
      <c r="A34" s="7">
        <f t="shared" si="1"/>
        <v>30</v>
      </c>
      <c r="B34" s="60"/>
      <c r="C34" s="10"/>
      <c r="D34" s="3"/>
      <c r="E34" s="3"/>
      <c r="F34" s="3"/>
      <c r="G34" s="3"/>
      <c r="H34" s="49"/>
      <c r="I34" s="3"/>
      <c r="J34" s="3" t="str">
        <f t="shared" si="0"/>
        <v/>
      </c>
      <c r="K34" s="96"/>
    </row>
    <row r="35" spans="1:11" x14ac:dyDescent="0.3">
      <c r="A35" s="7">
        <f t="shared" si="1"/>
        <v>31</v>
      </c>
      <c r="B35" s="60"/>
      <c r="C35" s="10"/>
      <c r="D35" s="3"/>
      <c r="E35" s="3"/>
      <c r="F35" s="3"/>
      <c r="G35" s="3"/>
      <c r="H35" s="49"/>
      <c r="I35" s="3"/>
      <c r="J35" s="3" t="str">
        <f t="shared" si="0"/>
        <v/>
      </c>
      <c r="K35" s="96"/>
    </row>
    <row r="36" spans="1:11" x14ac:dyDescent="0.3">
      <c r="A36" s="7">
        <f t="shared" si="1"/>
        <v>32</v>
      </c>
      <c r="B36" s="60"/>
      <c r="C36" s="10"/>
      <c r="D36" s="3"/>
      <c r="E36" s="3"/>
      <c r="F36" s="3"/>
      <c r="G36" s="3"/>
      <c r="H36" s="49"/>
      <c r="I36" s="3"/>
      <c r="J36" s="3" t="str">
        <f t="shared" si="0"/>
        <v/>
      </c>
      <c r="K36" s="96"/>
    </row>
    <row r="37" spans="1:11" x14ac:dyDescent="0.3">
      <c r="A37" s="7">
        <f t="shared" si="1"/>
        <v>33</v>
      </c>
      <c r="B37" s="60"/>
      <c r="C37" s="10"/>
      <c r="D37" s="3"/>
      <c r="E37" s="3"/>
      <c r="F37" s="3"/>
      <c r="G37" s="3"/>
      <c r="H37" s="49"/>
      <c r="I37" s="3"/>
      <c r="J37" s="3" t="str">
        <f t="shared" si="0"/>
        <v/>
      </c>
      <c r="K37" s="96"/>
    </row>
    <row r="38" spans="1:11" x14ac:dyDescent="0.3">
      <c r="A38" s="7">
        <f t="shared" si="1"/>
        <v>34</v>
      </c>
      <c r="B38" s="60"/>
      <c r="C38" s="10"/>
      <c r="D38" s="3"/>
      <c r="E38" s="3"/>
      <c r="F38" s="3"/>
      <c r="G38" s="3"/>
      <c r="H38" s="49"/>
      <c r="I38" s="3"/>
      <c r="J38" s="3" t="str">
        <f t="shared" si="0"/>
        <v/>
      </c>
      <c r="K38" s="96"/>
    </row>
    <row r="39" spans="1:11" x14ac:dyDescent="0.3">
      <c r="A39" s="7">
        <f t="shared" si="1"/>
        <v>35</v>
      </c>
      <c r="B39" s="60"/>
      <c r="C39" s="10"/>
      <c r="D39" s="3"/>
      <c r="E39" s="3"/>
      <c r="F39" s="3"/>
      <c r="G39" s="3"/>
      <c r="H39" s="49"/>
      <c r="I39" s="3"/>
      <c r="J39" s="3" t="str">
        <f t="shared" si="0"/>
        <v/>
      </c>
      <c r="K39" s="96"/>
    </row>
    <row r="40" spans="1:11" x14ac:dyDescent="0.3">
      <c r="A40" s="7">
        <f t="shared" si="1"/>
        <v>36</v>
      </c>
      <c r="B40" s="60"/>
      <c r="C40" s="10"/>
      <c r="D40" s="3"/>
      <c r="E40" s="3"/>
      <c r="F40" s="3"/>
      <c r="G40" s="3"/>
      <c r="H40" s="49"/>
      <c r="I40" s="3"/>
      <c r="J40" s="3" t="str">
        <f t="shared" si="0"/>
        <v/>
      </c>
      <c r="K40" s="96"/>
    </row>
    <row r="41" spans="1:11" x14ac:dyDescent="0.3">
      <c r="A41" s="7">
        <f t="shared" si="1"/>
        <v>37</v>
      </c>
      <c r="B41" s="60"/>
      <c r="C41" s="10"/>
      <c r="D41" s="3"/>
      <c r="E41" s="3"/>
      <c r="F41" s="3"/>
      <c r="G41" s="3"/>
      <c r="H41" s="49"/>
      <c r="I41" s="3"/>
      <c r="J41" s="3" t="str">
        <f t="shared" si="0"/>
        <v/>
      </c>
      <c r="K41" s="96"/>
    </row>
    <row r="42" spans="1:11" x14ac:dyDescent="0.3">
      <c r="A42" s="7">
        <f t="shared" si="1"/>
        <v>38</v>
      </c>
      <c r="B42" s="60"/>
      <c r="C42" s="10"/>
      <c r="D42" s="3"/>
      <c r="E42" s="3"/>
      <c r="F42" s="3"/>
      <c r="G42" s="3"/>
      <c r="H42" s="49"/>
      <c r="I42" s="3"/>
      <c r="J42" s="3" t="str">
        <f t="shared" si="0"/>
        <v/>
      </c>
      <c r="K42" s="96"/>
    </row>
    <row r="43" spans="1:11" x14ac:dyDescent="0.3">
      <c r="A43" s="7">
        <f t="shared" si="1"/>
        <v>39</v>
      </c>
      <c r="B43" s="60"/>
      <c r="C43" s="10"/>
      <c r="D43" s="3"/>
      <c r="E43" s="3"/>
      <c r="F43" s="3"/>
      <c r="G43" s="3"/>
      <c r="H43" s="49"/>
      <c r="I43" s="3"/>
      <c r="J43" s="3" t="str">
        <f t="shared" si="0"/>
        <v/>
      </c>
      <c r="K43" s="96"/>
    </row>
    <row r="44" spans="1:11" x14ac:dyDescent="0.3">
      <c r="A44" s="7">
        <f t="shared" si="1"/>
        <v>40</v>
      </c>
      <c r="B44" s="60"/>
      <c r="C44" s="10"/>
      <c r="D44" s="3"/>
      <c r="E44" s="3"/>
      <c r="F44" s="3"/>
      <c r="G44" s="3"/>
      <c r="H44" s="49"/>
      <c r="I44" s="3"/>
      <c r="J44" s="3" t="str">
        <f t="shared" si="0"/>
        <v/>
      </c>
      <c r="K44" s="96"/>
    </row>
    <row r="45" spans="1:11" x14ac:dyDescent="0.3">
      <c r="A45" s="7">
        <f t="shared" si="1"/>
        <v>41</v>
      </c>
      <c r="B45" s="60"/>
      <c r="C45" s="10"/>
      <c r="D45" s="3"/>
      <c r="E45" s="3"/>
      <c r="F45" s="3"/>
      <c r="G45" s="3"/>
      <c r="H45" s="49"/>
      <c r="I45" s="3"/>
      <c r="J45" s="3" t="str">
        <f t="shared" si="0"/>
        <v/>
      </c>
      <c r="K45" s="96"/>
    </row>
    <row r="46" spans="1:11" x14ac:dyDescent="0.3">
      <c r="A46" s="7">
        <f t="shared" si="1"/>
        <v>42</v>
      </c>
      <c r="B46" s="60"/>
      <c r="C46" s="10"/>
      <c r="D46" s="3"/>
      <c r="E46" s="3"/>
      <c r="F46" s="3"/>
      <c r="G46" s="3"/>
      <c r="H46" s="49"/>
      <c r="I46" s="3"/>
      <c r="J46" s="3" t="str">
        <f t="shared" si="0"/>
        <v/>
      </c>
      <c r="K46" s="96"/>
    </row>
    <row r="47" spans="1:11" x14ac:dyDescent="0.3">
      <c r="A47" s="7">
        <f t="shared" si="1"/>
        <v>43</v>
      </c>
      <c r="B47" s="60"/>
      <c r="C47" s="10"/>
      <c r="D47" s="3"/>
      <c r="E47" s="3"/>
      <c r="F47" s="3"/>
      <c r="G47" s="3"/>
      <c r="H47" s="49"/>
      <c r="I47" s="3"/>
      <c r="J47" s="3" t="str">
        <f t="shared" si="0"/>
        <v/>
      </c>
      <c r="K47" s="96"/>
    </row>
    <row r="48" spans="1:11" x14ac:dyDescent="0.3">
      <c r="A48" s="7">
        <f t="shared" si="1"/>
        <v>44</v>
      </c>
      <c r="B48" s="60"/>
      <c r="C48" s="10"/>
      <c r="D48" s="3"/>
      <c r="E48" s="3"/>
      <c r="F48" s="3"/>
      <c r="G48" s="3"/>
      <c r="H48" s="49"/>
      <c r="I48" s="3"/>
      <c r="J48" s="3" t="str">
        <f t="shared" si="0"/>
        <v/>
      </c>
      <c r="K48" s="96"/>
    </row>
    <row r="49" spans="1:11" x14ac:dyDescent="0.3">
      <c r="A49" s="7">
        <f t="shared" si="1"/>
        <v>45</v>
      </c>
      <c r="B49" s="60"/>
      <c r="C49" s="10"/>
      <c r="D49" s="3"/>
      <c r="E49" s="3"/>
      <c r="F49" s="3"/>
      <c r="G49" s="3"/>
      <c r="H49" s="49"/>
      <c r="I49" s="3"/>
      <c r="J49" s="3" t="str">
        <f t="shared" si="0"/>
        <v/>
      </c>
      <c r="K49" s="96"/>
    </row>
    <row r="50" spans="1:11" x14ac:dyDescent="0.3">
      <c r="A50" s="7">
        <f t="shared" si="1"/>
        <v>46</v>
      </c>
      <c r="B50" s="60"/>
      <c r="C50" s="10"/>
      <c r="D50" s="3"/>
      <c r="E50" s="3"/>
      <c r="F50" s="3"/>
      <c r="G50" s="3"/>
      <c r="H50" s="49"/>
      <c r="I50" s="3"/>
      <c r="J50" s="3" t="str">
        <f t="shared" si="0"/>
        <v/>
      </c>
      <c r="K50" s="96"/>
    </row>
    <row r="51" spans="1:11" x14ac:dyDescent="0.3">
      <c r="A51" s="7">
        <f t="shared" si="1"/>
        <v>47</v>
      </c>
      <c r="B51" s="60"/>
      <c r="C51" s="10"/>
      <c r="D51" s="3"/>
      <c r="E51" s="3"/>
      <c r="F51" s="3"/>
      <c r="G51" s="3"/>
      <c r="H51" s="49"/>
      <c r="I51" s="3"/>
      <c r="J51" s="3" t="str">
        <f t="shared" si="0"/>
        <v/>
      </c>
      <c r="K51" s="96"/>
    </row>
    <row r="52" spans="1:11" x14ac:dyDescent="0.3">
      <c r="A52" s="7">
        <f t="shared" si="1"/>
        <v>48</v>
      </c>
      <c r="B52" s="60"/>
      <c r="C52" s="10"/>
      <c r="D52" s="3"/>
      <c r="E52" s="3"/>
      <c r="F52" s="3"/>
      <c r="G52" s="3"/>
      <c r="H52" s="49"/>
      <c r="I52" s="3"/>
      <c r="J52" s="3" t="str">
        <f t="shared" si="0"/>
        <v/>
      </c>
      <c r="K52" s="96"/>
    </row>
    <row r="53" spans="1:11" x14ac:dyDescent="0.3">
      <c r="A53" s="7">
        <f t="shared" si="1"/>
        <v>49</v>
      </c>
      <c r="B53" s="60"/>
      <c r="C53" s="10"/>
      <c r="D53" s="3"/>
      <c r="E53" s="3"/>
      <c r="F53" s="3"/>
      <c r="G53" s="3"/>
      <c r="H53" s="49"/>
      <c r="I53" s="3"/>
      <c r="J53" s="3" t="str">
        <f t="shared" si="0"/>
        <v/>
      </c>
      <c r="K53" s="96"/>
    </row>
    <row r="54" spans="1:11" x14ac:dyDescent="0.3">
      <c r="A54" s="7">
        <f t="shared" si="1"/>
        <v>50</v>
      </c>
      <c r="B54" s="60"/>
      <c r="C54" s="10"/>
      <c r="D54" s="3"/>
      <c r="E54" s="3"/>
      <c r="F54" s="3"/>
      <c r="G54" s="3"/>
      <c r="H54" s="49"/>
      <c r="I54" s="3"/>
      <c r="J54" s="3" t="str">
        <f t="shared" si="0"/>
        <v/>
      </c>
      <c r="K54" s="96"/>
    </row>
    <row r="55" spans="1:11" x14ac:dyDescent="0.3">
      <c r="A55" s="7">
        <f t="shared" si="1"/>
        <v>51</v>
      </c>
      <c r="B55" s="60"/>
      <c r="C55" s="10"/>
      <c r="D55" s="3"/>
      <c r="E55" s="3"/>
      <c r="F55" s="3"/>
      <c r="G55" s="3"/>
      <c r="H55" s="49"/>
      <c r="I55" s="3"/>
      <c r="J55" s="3" t="str">
        <f t="shared" si="0"/>
        <v/>
      </c>
      <c r="K55" s="96"/>
    </row>
    <row r="56" spans="1:11" x14ac:dyDescent="0.3">
      <c r="A56" s="7">
        <f t="shared" si="1"/>
        <v>52</v>
      </c>
      <c r="B56" s="60"/>
      <c r="C56" s="10"/>
      <c r="D56" s="3"/>
      <c r="E56" s="3"/>
      <c r="F56" s="3"/>
      <c r="G56" s="3"/>
      <c r="H56" s="49"/>
      <c r="I56" s="3"/>
      <c r="J56" s="3" t="str">
        <f t="shared" si="0"/>
        <v/>
      </c>
      <c r="K56" s="96"/>
    </row>
    <row r="57" spans="1:11" x14ac:dyDescent="0.3">
      <c r="A57" s="7">
        <f t="shared" si="1"/>
        <v>53</v>
      </c>
      <c r="B57" s="60"/>
      <c r="C57" s="10"/>
      <c r="D57" s="3"/>
      <c r="E57" s="3"/>
      <c r="F57" s="3"/>
      <c r="G57" s="3"/>
      <c r="H57" s="49"/>
      <c r="I57" s="3"/>
      <c r="J57" s="3" t="str">
        <f t="shared" si="0"/>
        <v/>
      </c>
      <c r="K57" s="96"/>
    </row>
    <row r="58" spans="1:11" x14ac:dyDescent="0.3">
      <c r="A58" s="7">
        <f t="shared" si="1"/>
        <v>54</v>
      </c>
      <c r="B58" s="60"/>
      <c r="C58" s="10"/>
      <c r="D58" s="3"/>
      <c r="E58" s="3"/>
      <c r="F58" s="3"/>
      <c r="G58" s="3"/>
      <c r="H58" s="49"/>
      <c r="I58" s="3"/>
      <c r="J58" s="3" t="str">
        <f t="shared" si="0"/>
        <v/>
      </c>
      <c r="K58" s="96"/>
    </row>
    <row r="59" spans="1:11" x14ac:dyDescent="0.3">
      <c r="A59" s="7">
        <f t="shared" si="1"/>
        <v>55</v>
      </c>
      <c r="B59" s="60"/>
      <c r="C59" s="10"/>
      <c r="D59" s="3"/>
      <c r="E59" s="3"/>
      <c r="F59" s="3"/>
      <c r="G59" s="3"/>
      <c r="H59" s="49"/>
      <c r="I59" s="3"/>
      <c r="J59" s="3" t="str">
        <f t="shared" si="0"/>
        <v/>
      </c>
      <c r="K59" s="96"/>
    </row>
    <row r="60" spans="1:11" x14ac:dyDescent="0.3">
      <c r="A60" s="7">
        <f t="shared" si="1"/>
        <v>56</v>
      </c>
      <c r="B60" s="60"/>
      <c r="C60" s="10"/>
      <c r="D60" s="3"/>
      <c r="E60" s="3"/>
      <c r="F60" s="3"/>
      <c r="G60" s="3"/>
      <c r="H60" s="49"/>
      <c r="I60" s="3"/>
      <c r="J60" s="3" t="str">
        <f t="shared" si="0"/>
        <v/>
      </c>
      <c r="K60" s="96"/>
    </row>
    <row r="61" spans="1:11" x14ac:dyDescent="0.3">
      <c r="A61" s="7">
        <f t="shared" si="1"/>
        <v>57</v>
      </c>
      <c r="B61" s="60"/>
      <c r="C61" s="10"/>
      <c r="D61" s="3"/>
      <c r="E61" s="3"/>
      <c r="F61" s="3"/>
      <c r="G61" s="3"/>
      <c r="H61" s="49"/>
      <c r="I61" s="3"/>
      <c r="J61" s="3" t="str">
        <f t="shared" si="0"/>
        <v/>
      </c>
      <c r="K61" s="96"/>
    </row>
    <row r="62" spans="1:11" x14ac:dyDescent="0.3">
      <c r="A62" s="7">
        <f t="shared" si="1"/>
        <v>58</v>
      </c>
      <c r="B62" s="60"/>
      <c r="C62" s="10"/>
      <c r="D62" s="3"/>
      <c r="E62" s="3"/>
      <c r="F62" s="3"/>
      <c r="G62" s="3"/>
      <c r="H62" s="49"/>
      <c r="I62" s="3"/>
      <c r="J62" s="3" t="str">
        <f t="shared" si="0"/>
        <v/>
      </c>
      <c r="K62" s="96"/>
    </row>
    <row r="63" spans="1:11" x14ac:dyDescent="0.3">
      <c r="A63" s="7">
        <f t="shared" si="1"/>
        <v>59</v>
      </c>
      <c r="B63" s="60"/>
      <c r="C63" s="10"/>
      <c r="D63" s="3"/>
      <c r="E63" s="3"/>
      <c r="F63" s="3"/>
      <c r="G63" s="3"/>
      <c r="H63" s="49"/>
      <c r="I63" s="3"/>
      <c r="J63" s="3" t="str">
        <f t="shared" si="0"/>
        <v/>
      </c>
      <c r="K63" s="96"/>
    </row>
    <row r="64" spans="1:11" x14ac:dyDescent="0.3">
      <c r="A64" s="7">
        <f t="shared" si="1"/>
        <v>60</v>
      </c>
      <c r="B64" s="60"/>
      <c r="C64" s="10"/>
      <c r="D64" s="3"/>
      <c r="E64" s="3"/>
      <c r="F64" s="3"/>
      <c r="G64" s="3"/>
      <c r="H64" s="49"/>
      <c r="I64" s="3"/>
      <c r="J64" s="3" t="str">
        <f t="shared" si="0"/>
        <v/>
      </c>
      <c r="K64" s="96"/>
    </row>
    <row r="65" spans="1:11" x14ac:dyDescent="0.3">
      <c r="A65" s="7">
        <f t="shared" si="1"/>
        <v>61</v>
      </c>
      <c r="B65" s="60"/>
      <c r="C65" s="10"/>
      <c r="D65" s="3"/>
      <c r="E65" s="3"/>
      <c r="F65" s="3"/>
      <c r="G65" s="3"/>
      <c r="H65" s="49"/>
      <c r="I65" s="3"/>
      <c r="J65" s="3" t="str">
        <f t="shared" si="0"/>
        <v/>
      </c>
      <c r="K65" s="96"/>
    </row>
    <row r="66" spans="1:11" x14ac:dyDescent="0.3">
      <c r="A66" s="7">
        <f t="shared" si="1"/>
        <v>62</v>
      </c>
      <c r="B66" s="60"/>
      <c r="C66" s="10"/>
      <c r="D66" s="3"/>
      <c r="E66" s="3"/>
      <c r="F66" s="3"/>
      <c r="G66" s="3"/>
      <c r="H66" s="49"/>
      <c r="I66" s="3"/>
      <c r="J66" s="3" t="str">
        <f t="shared" si="0"/>
        <v/>
      </c>
      <c r="K66" s="96"/>
    </row>
    <row r="67" spans="1:11" x14ac:dyDescent="0.3">
      <c r="A67" s="7">
        <f t="shared" si="1"/>
        <v>63</v>
      </c>
      <c r="B67" s="60"/>
      <c r="C67" s="10"/>
      <c r="D67" s="3"/>
      <c r="E67" s="3"/>
      <c r="F67" s="3"/>
      <c r="G67" s="3"/>
      <c r="H67" s="49"/>
      <c r="I67" s="3"/>
      <c r="J67" s="3" t="str">
        <f t="shared" si="0"/>
        <v/>
      </c>
      <c r="K67" s="96"/>
    </row>
    <row r="68" spans="1:11" x14ac:dyDescent="0.3">
      <c r="A68" s="7">
        <f t="shared" si="1"/>
        <v>64</v>
      </c>
      <c r="B68" s="60"/>
      <c r="C68" s="10"/>
      <c r="D68" s="3"/>
      <c r="E68" s="3"/>
      <c r="F68" s="3"/>
      <c r="G68" s="3"/>
      <c r="H68" s="49"/>
      <c r="I68" s="3"/>
      <c r="J68" s="3" t="str">
        <f t="shared" si="0"/>
        <v/>
      </c>
      <c r="K68" s="96"/>
    </row>
    <row r="69" spans="1:11" x14ac:dyDescent="0.3">
      <c r="A69" s="7">
        <f t="shared" si="1"/>
        <v>65</v>
      </c>
      <c r="B69" s="60"/>
      <c r="C69" s="10"/>
      <c r="D69" s="3"/>
      <c r="E69" s="3"/>
      <c r="F69" s="3"/>
      <c r="G69" s="3"/>
      <c r="H69" s="49"/>
      <c r="I69" s="3"/>
      <c r="J69" s="3" t="str">
        <f t="shared" ref="J69:J132" si="2">IF(ISBLANK(E69),"",IF(E69=I69,1,0))</f>
        <v/>
      </c>
      <c r="K69" s="96"/>
    </row>
    <row r="70" spans="1:11" x14ac:dyDescent="0.3">
      <c r="A70" s="7">
        <f t="shared" ref="A70:A133" si="3">A69+1</f>
        <v>66</v>
      </c>
      <c r="B70" s="60"/>
      <c r="C70" s="10"/>
      <c r="D70" s="3"/>
      <c r="E70" s="3"/>
      <c r="F70" s="3"/>
      <c r="G70" s="3"/>
      <c r="H70" s="49"/>
      <c r="I70" s="3"/>
      <c r="J70" s="3" t="str">
        <f t="shared" si="2"/>
        <v/>
      </c>
      <c r="K70" s="96"/>
    </row>
    <row r="71" spans="1:11" x14ac:dyDescent="0.3">
      <c r="A71" s="7">
        <f t="shared" si="3"/>
        <v>67</v>
      </c>
      <c r="B71" s="60"/>
      <c r="C71" s="10"/>
      <c r="D71" s="3"/>
      <c r="E71" s="3"/>
      <c r="F71" s="3"/>
      <c r="G71" s="3"/>
      <c r="H71" s="49"/>
      <c r="I71" s="3"/>
      <c r="J71" s="3" t="str">
        <f t="shared" si="2"/>
        <v/>
      </c>
      <c r="K71" s="96"/>
    </row>
    <row r="72" spans="1:11" x14ac:dyDescent="0.3">
      <c r="A72" s="7">
        <f t="shared" si="3"/>
        <v>68</v>
      </c>
      <c r="B72" s="60"/>
      <c r="C72" s="10"/>
      <c r="D72" s="3"/>
      <c r="E72" s="3"/>
      <c r="F72" s="3"/>
      <c r="G72" s="3"/>
      <c r="H72" s="49"/>
      <c r="I72" s="3"/>
      <c r="J72" s="3" t="str">
        <f t="shared" si="2"/>
        <v/>
      </c>
      <c r="K72" s="96"/>
    </row>
    <row r="73" spans="1:11" x14ac:dyDescent="0.3">
      <c r="A73" s="7">
        <f t="shared" si="3"/>
        <v>69</v>
      </c>
      <c r="B73" s="60"/>
      <c r="C73" s="10"/>
      <c r="D73" s="3"/>
      <c r="E73" s="3"/>
      <c r="F73" s="3"/>
      <c r="G73" s="3"/>
      <c r="H73" s="49"/>
      <c r="I73" s="3"/>
      <c r="J73" s="3" t="str">
        <f t="shared" si="2"/>
        <v/>
      </c>
      <c r="K73" s="96"/>
    </row>
    <row r="74" spans="1:11" x14ac:dyDescent="0.3">
      <c r="A74" s="7">
        <f t="shared" si="3"/>
        <v>70</v>
      </c>
      <c r="B74" s="60"/>
      <c r="C74" s="10"/>
      <c r="D74" s="3"/>
      <c r="E74" s="3"/>
      <c r="F74" s="3"/>
      <c r="G74" s="3"/>
      <c r="H74" s="49"/>
      <c r="I74" s="3"/>
      <c r="J74" s="3" t="str">
        <f t="shared" si="2"/>
        <v/>
      </c>
      <c r="K74" s="96"/>
    </row>
    <row r="75" spans="1:11" x14ac:dyDescent="0.3">
      <c r="A75" s="7">
        <f t="shared" si="3"/>
        <v>71</v>
      </c>
      <c r="B75" s="60"/>
      <c r="C75" s="10"/>
      <c r="D75" s="3"/>
      <c r="E75" s="3"/>
      <c r="F75" s="3"/>
      <c r="G75" s="3"/>
      <c r="H75" s="49"/>
      <c r="I75" s="3"/>
      <c r="J75" s="3" t="str">
        <f t="shared" si="2"/>
        <v/>
      </c>
      <c r="K75" s="96"/>
    </row>
    <row r="76" spans="1:11" x14ac:dyDescent="0.3">
      <c r="A76" s="7">
        <f t="shared" si="3"/>
        <v>72</v>
      </c>
      <c r="B76" s="60"/>
      <c r="C76" s="10"/>
      <c r="D76" s="3"/>
      <c r="E76" s="3"/>
      <c r="F76" s="3"/>
      <c r="G76" s="3"/>
      <c r="H76" s="49"/>
      <c r="I76" s="3"/>
      <c r="J76" s="3" t="str">
        <f t="shared" si="2"/>
        <v/>
      </c>
      <c r="K76" s="96"/>
    </row>
    <row r="77" spans="1:11" x14ac:dyDescent="0.3">
      <c r="A77" s="7">
        <f t="shared" si="3"/>
        <v>73</v>
      </c>
      <c r="B77" s="60"/>
      <c r="C77" s="10"/>
      <c r="D77" s="3"/>
      <c r="E77" s="3"/>
      <c r="F77" s="3"/>
      <c r="G77" s="3"/>
      <c r="H77" s="49"/>
      <c r="I77" s="3"/>
      <c r="J77" s="3" t="str">
        <f t="shared" si="2"/>
        <v/>
      </c>
      <c r="K77" s="96"/>
    </row>
    <row r="78" spans="1:11" x14ac:dyDescent="0.3">
      <c r="A78" s="7">
        <f t="shared" si="3"/>
        <v>74</v>
      </c>
      <c r="B78" s="60"/>
      <c r="C78" s="10"/>
      <c r="D78" s="3"/>
      <c r="E78" s="3"/>
      <c r="F78" s="3"/>
      <c r="G78" s="3"/>
      <c r="H78" s="49"/>
      <c r="I78" s="3"/>
      <c r="J78" s="3" t="str">
        <f t="shared" si="2"/>
        <v/>
      </c>
      <c r="K78" s="96"/>
    </row>
    <row r="79" spans="1:11" x14ac:dyDescent="0.3">
      <c r="A79" s="7">
        <f t="shared" si="3"/>
        <v>75</v>
      </c>
      <c r="B79" s="60"/>
      <c r="C79" s="10"/>
      <c r="D79" s="3"/>
      <c r="E79" s="3"/>
      <c r="F79" s="3"/>
      <c r="G79" s="3"/>
      <c r="H79" s="49"/>
      <c r="I79" s="3"/>
      <c r="J79" s="3" t="str">
        <f t="shared" si="2"/>
        <v/>
      </c>
      <c r="K79" s="96"/>
    </row>
    <row r="80" spans="1:11" x14ac:dyDescent="0.3">
      <c r="A80" s="7">
        <f t="shared" si="3"/>
        <v>76</v>
      </c>
      <c r="B80" s="60"/>
      <c r="C80" s="10"/>
      <c r="D80" s="3"/>
      <c r="E80" s="3"/>
      <c r="F80" s="3"/>
      <c r="G80" s="3"/>
      <c r="H80" s="49"/>
      <c r="I80" s="3"/>
      <c r="J80" s="3" t="str">
        <f t="shared" si="2"/>
        <v/>
      </c>
      <c r="K80" s="96"/>
    </row>
    <row r="81" spans="1:11" x14ac:dyDescent="0.3">
      <c r="A81" s="7">
        <f t="shared" si="3"/>
        <v>77</v>
      </c>
      <c r="B81" s="60"/>
      <c r="C81" s="10"/>
      <c r="D81" s="3"/>
      <c r="E81" s="3"/>
      <c r="F81" s="3"/>
      <c r="G81" s="3"/>
      <c r="H81" s="49"/>
      <c r="I81" s="3"/>
      <c r="J81" s="3" t="str">
        <f t="shared" si="2"/>
        <v/>
      </c>
      <c r="K81" s="96"/>
    </row>
    <row r="82" spans="1:11" x14ac:dyDescent="0.3">
      <c r="A82" s="7">
        <f t="shared" si="3"/>
        <v>78</v>
      </c>
      <c r="B82" s="60"/>
      <c r="C82" s="10"/>
      <c r="D82" s="3"/>
      <c r="E82" s="3"/>
      <c r="F82" s="3"/>
      <c r="G82" s="3"/>
      <c r="H82" s="49"/>
      <c r="I82" s="3"/>
      <c r="J82" s="3" t="str">
        <f t="shared" si="2"/>
        <v/>
      </c>
      <c r="K82" s="96"/>
    </row>
    <row r="83" spans="1:11" x14ac:dyDescent="0.3">
      <c r="A83" s="7">
        <f t="shared" si="3"/>
        <v>79</v>
      </c>
      <c r="B83" s="60"/>
      <c r="C83" s="10"/>
      <c r="D83" s="3"/>
      <c r="E83" s="3"/>
      <c r="F83" s="3"/>
      <c r="G83" s="3"/>
      <c r="H83" s="49"/>
      <c r="I83" s="3"/>
      <c r="J83" s="3" t="str">
        <f t="shared" si="2"/>
        <v/>
      </c>
      <c r="K83" s="96"/>
    </row>
    <row r="84" spans="1:11" x14ac:dyDescent="0.3">
      <c r="A84" s="7">
        <f t="shared" si="3"/>
        <v>80</v>
      </c>
      <c r="B84" s="60"/>
      <c r="C84" s="10"/>
      <c r="D84" s="3"/>
      <c r="E84" s="3"/>
      <c r="F84" s="3"/>
      <c r="G84" s="3"/>
      <c r="H84" s="49"/>
      <c r="I84" s="3"/>
      <c r="J84" s="3" t="str">
        <f t="shared" si="2"/>
        <v/>
      </c>
      <c r="K84" s="96"/>
    </row>
    <row r="85" spans="1:11" x14ac:dyDescent="0.3">
      <c r="A85" s="7">
        <f t="shared" si="3"/>
        <v>81</v>
      </c>
      <c r="B85" s="60"/>
      <c r="C85" s="10"/>
      <c r="D85" s="3"/>
      <c r="E85" s="3"/>
      <c r="F85" s="3"/>
      <c r="G85" s="3"/>
      <c r="H85" s="49"/>
      <c r="I85" s="3"/>
      <c r="J85" s="3" t="str">
        <f t="shared" si="2"/>
        <v/>
      </c>
      <c r="K85" s="96"/>
    </row>
    <row r="86" spans="1:11" x14ac:dyDescent="0.3">
      <c r="A86" s="7">
        <f t="shared" si="3"/>
        <v>82</v>
      </c>
      <c r="B86" s="60"/>
      <c r="C86" s="10"/>
      <c r="D86" s="3"/>
      <c r="E86" s="3"/>
      <c r="F86" s="3"/>
      <c r="G86" s="3"/>
      <c r="H86" s="49"/>
      <c r="I86" s="3"/>
      <c r="J86" s="3" t="str">
        <f t="shared" si="2"/>
        <v/>
      </c>
      <c r="K86" s="96"/>
    </row>
    <row r="87" spans="1:11" x14ac:dyDescent="0.3">
      <c r="A87" s="7">
        <f t="shared" si="3"/>
        <v>83</v>
      </c>
      <c r="B87" s="60"/>
      <c r="C87" s="10"/>
      <c r="D87" s="3"/>
      <c r="E87" s="3"/>
      <c r="F87" s="3"/>
      <c r="G87" s="3"/>
      <c r="H87" s="49"/>
      <c r="I87" s="3"/>
      <c r="J87" s="3" t="str">
        <f t="shared" si="2"/>
        <v/>
      </c>
      <c r="K87" s="96"/>
    </row>
    <row r="88" spans="1:11" x14ac:dyDescent="0.3">
      <c r="A88" s="7">
        <f t="shared" si="3"/>
        <v>84</v>
      </c>
      <c r="B88" s="60"/>
      <c r="C88" s="10"/>
      <c r="D88" s="3"/>
      <c r="E88" s="3"/>
      <c r="F88" s="3"/>
      <c r="G88" s="3"/>
      <c r="H88" s="49"/>
      <c r="I88" s="3"/>
      <c r="J88" s="3" t="str">
        <f t="shared" si="2"/>
        <v/>
      </c>
      <c r="K88" s="96"/>
    </row>
    <row r="89" spans="1:11" x14ac:dyDescent="0.3">
      <c r="A89" s="7">
        <f t="shared" si="3"/>
        <v>85</v>
      </c>
      <c r="B89" s="60"/>
      <c r="C89" s="10"/>
      <c r="D89" s="3"/>
      <c r="E89" s="3"/>
      <c r="F89" s="3"/>
      <c r="G89" s="3"/>
      <c r="H89" s="49"/>
      <c r="I89" s="3"/>
      <c r="J89" s="3" t="str">
        <f t="shared" si="2"/>
        <v/>
      </c>
      <c r="K89" s="96"/>
    </row>
    <row r="90" spans="1:11" x14ac:dyDescent="0.3">
      <c r="A90" s="7">
        <f t="shared" si="3"/>
        <v>86</v>
      </c>
      <c r="B90" s="60"/>
      <c r="C90" s="10"/>
      <c r="D90" s="3"/>
      <c r="E90" s="3"/>
      <c r="F90" s="3"/>
      <c r="G90" s="3"/>
      <c r="H90" s="49"/>
      <c r="I90" s="3"/>
      <c r="J90" s="3" t="str">
        <f t="shared" si="2"/>
        <v/>
      </c>
      <c r="K90" s="96"/>
    </row>
    <row r="91" spans="1:11" x14ac:dyDescent="0.3">
      <c r="A91" s="7">
        <f t="shared" si="3"/>
        <v>87</v>
      </c>
      <c r="B91" s="60"/>
      <c r="C91" s="10"/>
      <c r="D91" s="3"/>
      <c r="E91" s="3"/>
      <c r="F91" s="3"/>
      <c r="G91" s="3"/>
      <c r="H91" s="49"/>
      <c r="I91" s="3"/>
      <c r="J91" s="3" t="str">
        <f t="shared" si="2"/>
        <v/>
      </c>
      <c r="K91" s="96"/>
    </row>
    <row r="92" spans="1:11" x14ac:dyDescent="0.3">
      <c r="A92" s="7">
        <f t="shared" si="3"/>
        <v>88</v>
      </c>
      <c r="B92" s="60"/>
      <c r="C92" s="10"/>
      <c r="D92" s="3"/>
      <c r="E92" s="3"/>
      <c r="F92" s="3"/>
      <c r="G92" s="3"/>
      <c r="H92" s="49"/>
      <c r="I92" s="3"/>
      <c r="J92" s="3" t="str">
        <f t="shared" si="2"/>
        <v/>
      </c>
      <c r="K92" s="96"/>
    </row>
    <row r="93" spans="1:11" x14ac:dyDescent="0.3">
      <c r="A93" s="7">
        <f t="shared" si="3"/>
        <v>89</v>
      </c>
      <c r="B93" s="60"/>
      <c r="C93" s="10"/>
      <c r="D93" s="3"/>
      <c r="E93" s="3"/>
      <c r="F93" s="3"/>
      <c r="G93" s="3"/>
      <c r="H93" s="49"/>
      <c r="I93" s="3"/>
      <c r="J93" s="3" t="str">
        <f t="shared" si="2"/>
        <v/>
      </c>
      <c r="K93" s="96"/>
    </row>
    <row r="94" spans="1:11" x14ac:dyDescent="0.3">
      <c r="A94" s="7">
        <f t="shared" si="3"/>
        <v>90</v>
      </c>
      <c r="B94" s="60"/>
      <c r="C94" s="10"/>
      <c r="D94" s="3"/>
      <c r="E94" s="3"/>
      <c r="F94" s="3"/>
      <c r="G94" s="3"/>
      <c r="H94" s="49"/>
      <c r="I94" s="3"/>
      <c r="J94" s="3" t="str">
        <f t="shared" si="2"/>
        <v/>
      </c>
      <c r="K94" s="96"/>
    </row>
    <row r="95" spans="1:11" x14ac:dyDescent="0.3">
      <c r="A95" s="7">
        <f t="shared" si="3"/>
        <v>91</v>
      </c>
      <c r="B95" s="60"/>
      <c r="C95" s="10"/>
      <c r="D95" s="3"/>
      <c r="E95" s="3"/>
      <c r="F95" s="3"/>
      <c r="G95" s="3"/>
      <c r="H95" s="49"/>
      <c r="I95" s="3"/>
      <c r="J95" s="3" t="str">
        <f t="shared" si="2"/>
        <v/>
      </c>
      <c r="K95" s="96"/>
    </row>
    <row r="96" spans="1:11" x14ac:dyDescent="0.3">
      <c r="A96" s="7">
        <f t="shared" si="3"/>
        <v>92</v>
      </c>
      <c r="B96" s="60"/>
      <c r="C96" s="10"/>
      <c r="D96" s="3"/>
      <c r="E96" s="3"/>
      <c r="F96" s="3"/>
      <c r="G96" s="3"/>
      <c r="H96" s="49"/>
      <c r="I96" s="3"/>
      <c r="J96" s="3" t="str">
        <f t="shared" si="2"/>
        <v/>
      </c>
      <c r="K96" s="96"/>
    </row>
    <row r="97" spans="1:11" x14ac:dyDescent="0.3">
      <c r="A97" s="7">
        <f t="shared" si="3"/>
        <v>93</v>
      </c>
      <c r="B97" s="60"/>
      <c r="C97" s="10"/>
      <c r="D97" s="3"/>
      <c r="E97" s="3"/>
      <c r="F97" s="3"/>
      <c r="G97" s="3"/>
      <c r="H97" s="49"/>
      <c r="I97" s="3"/>
      <c r="J97" s="3" t="str">
        <f t="shared" si="2"/>
        <v/>
      </c>
      <c r="K97" s="96"/>
    </row>
    <row r="98" spans="1:11" x14ac:dyDescent="0.3">
      <c r="A98" s="7">
        <f t="shared" si="3"/>
        <v>94</v>
      </c>
      <c r="B98" s="60"/>
      <c r="C98" s="10"/>
      <c r="D98" s="3"/>
      <c r="E98" s="3"/>
      <c r="F98" s="3"/>
      <c r="G98" s="3"/>
      <c r="H98" s="49"/>
      <c r="I98" s="3"/>
      <c r="J98" s="3" t="str">
        <f t="shared" si="2"/>
        <v/>
      </c>
      <c r="K98" s="96"/>
    </row>
    <row r="99" spans="1:11" x14ac:dyDescent="0.3">
      <c r="A99" s="7">
        <f t="shared" si="3"/>
        <v>95</v>
      </c>
      <c r="B99" s="60"/>
      <c r="C99" s="10"/>
      <c r="D99" s="3"/>
      <c r="E99" s="3"/>
      <c r="F99" s="3"/>
      <c r="G99" s="3"/>
      <c r="H99" s="49"/>
      <c r="I99" s="3"/>
      <c r="J99" s="3" t="str">
        <f t="shared" si="2"/>
        <v/>
      </c>
      <c r="K99" s="96"/>
    </row>
    <row r="100" spans="1:11" x14ac:dyDescent="0.3">
      <c r="A100" s="7">
        <f t="shared" si="3"/>
        <v>96</v>
      </c>
      <c r="B100" s="60"/>
      <c r="C100" s="10"/>
      <c r="D100" s="3"/>
      <c r="E100" s="3"/>
      <c r="F100" s="3"/>
      <c r="G100" s="3"/>
      <c r="H100" s="49"/>
      <c r="I100" s="3"/>
      <c r="J100" s="3" t="str">
        <f t="shared" si="2"/>
        <v/>
      </c>
      <c r="K100" s="96"/>
    </row>
    <row r="101" spans="1:11" x14ac:dyDescent="0.3">
      <c r="A101" s="7">
        <f t="shared" si="3"/>
        <v>97</v>
      </c>
      <c r="B101" s="60"/>
      <c r="C101" s="10"/>
      <c r="D101" s="3"/>
      <c r="E101" s="3"/>
      <c r="F101" s="3"/>
      <c r="G101" s="3"/>
      <c r="H101" s="49"/>
      <c r="I101" s="3"/>
      <c r="J101" s="3" t="str">
        <f t="shared" si="2"/>
        <v/>
      </c>
      <c r="K101" s="96"/>
    </row>
    <row r="102" spans="1:11" x14ac:dyDescent="0.3">
      <c r="A102" s="7">
        <f t="shared" si="3"/>
        <v>98</v>
      </c>
      <c r="B102" s="60"/>
      <c r="C102" s="10"/>
      <c r="D102" s="3"/>
      <c r="E102" s="3"/>
      <c r="F102" s="3"/>
      <c r="G102" s="3"/>
      <c r="H102" s="49"/>
      <c r="I102" s="3"/>
      <c r="J102" s="3" t="str">
        <f t="shared" si="2"/>
        <v/>
      </c>
      <c r="K102" s="96"/>
    </row>
    <row r="103" spans="1:11" x14ac:dyDescent="0.3">
      <c r="A103" s="7">
        <f t="shared" si="3"/>
        <v>99</v>
      </c>
      <c r="B103" s="60"/>
      <c r="C103" s="10"/>
      <c r="D103" s="3"/>
      <c r="E103" s="3"/>
      <c r="F103" s="3"/>
      <c r="G103" s="3"/>
      <c r="H103" s="49"/>
      <c r="I103" s="3"/>
      <c r="J103" s="3" t="str">
        <f t="shared" si="2"/>
        <v/>
      </c>
      <c r="K103" s="96"/>
    </row>
    <row r="104" spans="1:11" x14ac:dyDescent="0.3">
      <c r="A104" s="7">
        <f t="shared" si="3"/>
        <v>100</v>
      </c>
      <c r="B104" s="60"/>
      <c r="C104" s="10"/>
      <c r="D104" s="3"/>
      <c r="E104" s="3"/>
      <c r="F104" s="3"/>
      <c r="G104" s="3"/>
      <c r="H104" s="49"/>
      <c r="I104" s="3"/>
      <c r="J104" s="3" t="str">
        <f t="shared" si="2"/>
        <v/>
      </c>
      <c r="K104" s="96"/>
    </row>
    <row r="105" spans="1:11" x14ac:dyDescent="0.3">
      <c r="A105" s="7">
        <f t="shared" si="3"/>
        <v>101</v>
      </c>
      <c r="B105" s="60"/>
      <c r="C105" s="10"/>
      <c r="D105" s="3"/>
      <c r="E105" s="3"/>
      <c r="F105" s="3"/>
      <c r="G105" s="3"/>
      <c r="H105" s="49"/>
      <c r="I105" s="3"/>
      <c r="J105" s="3" t="str">
        <f t="shared" si="2"/>
        <v/>
      </c>
      <c r="K105" s="96"/>
    </row>
    <row r="106" spans="1:11" x14ac:dyDescent="0.3">
      <c r="A106" s="7">
        <f t="shared" si="3"/>
        <v>102</v>
      </c>
      <c r="B106" s="60"/>
      <c r="C106" s="10"/>
      <c r="D106" s="3"/>
      <c r="E106" s="3"/>
      <c r="F106" s="3"/>
      <c r="G106" s="3"/>
      <c r="H106" s="49"/>
      <c r="I106" s="3"/>
      <c r="J106" s="3" t="str">
        <f t="shared" si="2"/>
        <v/>
      </c>
      <c r="K106" s="96"/>
    </row>
    <row r="107" spans="1:11" x14ac:dyDescent="0.3">
      <c r="A107" s="7">
        <f t="shared" si="3"/>
        <v>103</v>
      </c>
      <c r="B107" s="60"/>
      <c r="C107" s="10"/>
      <c r="D107" s="3"/>
      <c r="E107" s="3"/>
      <c r="F107" s="3"/>
      <c r="G107" s="3"/>
      <c r="H107" s="49"/>
      <c r="I107" s="3"/>
      <c r="J107" s="3" t="str">
        <f t="shared" si="2"/>
        <v/>
      </c>
      <c r="K107" s="96"/>
    </row>
    <row r="108" spans="1:11" x14ac:dyDescent="0.3">
      <c r="A108" s="7">
        <f t="shared" si="3"/>
        <v>104</v>
      </c>
      <c r="B108" s="60"/>
      <c r="C108" s="10"/>
      <c r="D108" s="3"/>
      <c r="E108" s="3"/>
      <c r="F108" s="3"/>
      <c r="G108" s="3"/>
      <c r="H108" s="49"/>
      <c r="I108" s="3"/>
      <c r="J108" s="3" t="str">
        <f t="shared" si="2"/>
        <v/>
      </c>
      <c r="K108" s="96"/>
    </row>
    <row r="109" spans="1:11" x14ac:dyDescent="0.3">
      <c r="A109" s="7">
        <f t="shared" si="3"/>
        <v>105</v>
      </c>
      <c r="B109" s="60"/>
      <c r="C109" s="10"/>
      <c r="D109" s="3"/>
      <c r="E109" s="3"/>
      <c r="F109" s="3"/>
      <c r="G109" s="3"/>
      <c r="H109" s="49"/>
      <c r="I109" s="3"/>
      <c r="J109" s="3" t="str">
        <f t="shared" si="2"/>
        <v/>
      </c>
      <c r="K109" s="96"/>
    </row>
    <row r="110" spans="1:11" x14ac:dyDescent="0.3">
      <c r="A110" s="7">
        <f t="shared" si="3"/>
        <v>106</v>
      </c>
      <c r="B110" s="60"/>
      <c r="C110" s="10"/>
      <c r="D110" s="3"/>
      <c r="E110" s="3"/>
      <c r="F110" s="3"/>
      <c r="G110" s="3"/>
      <c r="H110" s="49"/>
      <c r="I110" s="3"/>
      <c r="J110" s="3" t="str">
        <f t="shared" si="2"/>
        <v/>
      </c>
      <c r="K110" s="96"/>
    </row>
    <row r="111" spans="1:11" x14ac:dyDescent="0.3">
      <c r="A111" s="7">
        <f t="shared" si="3"/>
        <v>107</v>
      </c>
      <c r="B111" s="60"/>
      <c r="C111" s="10"/>
      <c r="D111" s="3"/>
      <c r="E111" s="3"/>
      <c r="F111" s="3"/>
      <c r="G111" s="3"/>
      <c r="H111" s="49"/>
      <c r="I111" s="3"/>
      <c r="J111" s="3" t="str">
        <f t="shared" si="2"/>
        <v/>
      </c>
      <c r="K111" s="96"/>
    </row>
    <row r="112" spans="1:11" x14ac:dyDescent="0.3">
      <c r="A112" s="7">
        <f t="shared" si="3"/>
        <v>108</v>
      </c>
      <c r="B112" s="60"/>
      <c r="C112" s="10"/>
      <c r="D112" s="3"/>
      <c r="E112" s="3"/>
      <c r="F112" s="3"/>
      <c r="G112" s="3"/>
      <c r="H112" s="49"/>
      <c r="I112" s="3"/>
      <c r="J112" s="3" t="str">
        <f t="shared" si="2"/>
        <v/>
      </c>
      <c r="K112" s="96"/>
    </row>
    <row r="113" spans="1:11" x14ac:dyDescent="0.3">
      <c r="A113" s="7">
        <f t="shared" si="3"/>
        <v>109</v>
      </c>
      <c r="B113" s="60"/>
      <c r="C113" s="10"/>
      <c r="D113" s="3"/>
      <c r="E113" s="3"/>
      <c r="F113" s="3"/>
      <c r="G113" s="3"/>
      <c r="H113" s="49"/>
      <c r="I113" s="3"/>
      <c r="J113" s="3" t="str">
        <f t="shared" si="2"/>
        <v/>
      </c>
      <c r="K113" s="96"/>
    </row>
    <row r="114" spans="1:11" x14ac:dyDescent="0.3">
      <c r="A114" s="7">
        <f t="shared" si="3"/>
        <v>110</v>
      </c>
      <c r="B114" s="60"/>
      <c r="C114" s="10"/>
      <c r="D114" s="3"/>
      <c r="E114" s="3"/>
      <c r="F114" s="3"/>
      <c r="G114" s="3"/>
      <c r="H114" s="49"/>
      <c r="I114" s="3"/>
      <c r="J114" s="3" t="str">
        <f t="shared" si="2"/>
        <v/>
      </c>
      <c r="K114" s="96"/>
    </row>
    <row r="115" spans="1:11" x14ac:dyDescent="0.3">
      <c r="A115" s="7">
        <f t="shared" si="3"/>
        <v>111</v>
      </c>
      <c r="B115" s="60"/>
      <c r="C115" s="10"/>
      <c r="D115" s="3"/>
      <c r="E115" s="3"/>
      <c r="F115" s="3"/>
      <c r="G115" s="3"/>
      <c r="H115" s="49"/>
      <c r="I115" s="3"/>
      <c r="J115" s="3" t="str">
        <f t="shared" si="2"/>
        <v/>
      </c>
      <c r="K115" s="96"/>
    </row>
    <row r="116" spans="1:11" x14ac:dyDescent="0.3">
      <c r="A116" s="7">
        <f t="shared" si="3"/>
        <v>112</v>
      </c>
      <c r="B116" s="60"/>
      <c r="C116" s="10"/>
      <c r="D116" s="3"/>
      <c r="E116" s="3"/>
      <c r="F116" s="3"/>
      <c r="G116" s="3"/>
      <c r="H116" s="49"/>
      <c r="I116" s="3"/>
      <c r="J116" s="3" t="str">
        <f t="shared" si="2"/>
        <v/>
      </c>
      <c r="K116" s="96"/>
    </row>
    <row r="117" spans="1:11" x14ac:dyDescent="0.3">
      <c r="A117" s="7">
        <f t="shared" si="3"/>
        <v>113</v>
      </c>
      <c r="B117" s="60"/>
      <c r="C117" s="10"/>
      <c r="D117" s="3"/>
      <c r="E117" s="3"/>
      <c r="F117" s="3"/>
      <c r="G117" s="61"/>
      <c r="H117" s="49"/>
      <c r="I117" s="3"/>
      <c r="J117" s="3" t="str">
        <f t="shared" si="2"/>
        <v/>
      </c>
      <c r="K117" s="96"/>
    </row>
    <row r="118" spans="1:11" x14ac:dyDescent="0.3">
      <c r="A118" s="7">
        <f t="shared" si="3"/>
        <v>114</v>
      </c>
      <c r="B118" s="60"/>
      <c r="C118" s="10"/>
      <c r="D118" s="3"/>
      <c r="E118" s="3"/>
      <c r="F118" s="3"/>
      <c r="G118" s="3"/>
      <c r="H118" s="49"/>
      <c r="I118" s="3"/>
      <c r="J118" s="3" t="str">
        <f t="shared" si="2"/>
        <v/>
      </c>
      <c r="K118" s="96"/>
    </row>
    <row r="119" spans="1:11" x14ac:dyDescent="0.3">
      <c r="A119" s="7">
        <f t="shared" si="3"/>
        <v>115</v>
      </c>
      <c r="B119" s="60"/>
      <c r="C119" s="10"/>
      <c r="D119" s="3"/>
      <c r="E119" s="3"/>
      <c r="F119" s="3"/>
      <c r="G119" s="56"/>
      <c r="H119" s="49"/>
      <c r="I119" s="3"/>
      <c r="J119" s="3" t="str">
        <f t="shared" si="2"/>
        <v/>
      </c>
      <c r="K119" s="96"/>
    </row>
    <row r="120" spans="1:11" x14ac:dyDescent="0.3">
      <c r="A120" s="7">
        <f t="shared" si="3"/>
        <v>116</v>
      </c>
      <c r="B120" s="60"/>
      <c r="C120" s="10"/>
      <c r="D120" s="3"/>
      <c r="E120" s="3"/>
      <c r="F120" s="3"/>
      <c r="G120" s="56"/>
      <c r="H120" s="49"/>
      <c r="I120" s="3"/>
      <c r="J120" s="3" t="str">
        <f t="shared" si="2"/>
        <v/>
      </c>
      <c r="K120" s="96"/>
    </row>
    <row r="121" spans="1:11" x14ac:dyDescent="0.3">
      <c r="A121" s="7">
        <f t="shared" si="3"/>
        <v>117</v>
      </c>
      <c r="B121" s="60"/>
      <c r="C121" s="10"/>
      <c r="D121" s="3"/>
      <c r="E121" s="3"/>
      <c r="F121" s="3"/>
      <c r="G121" s="56"/>
      <c r="H121" s="49"/>
      <c r="I121" s="3"/>
      <c r="J121" s="3" t="str">
        <f t="shared" si="2"/>
        <v/>
      </c>
      <c r="K121" s="96"/>
    </row>
    <row r="122" spans="1:11" x14ac:dyDescent="0.3">
      <c r="A122" s="7">
        <f t="shared" si="3"/>
        <v>118</v>
      </c>
      <c r="B122" s="60"/>
      <c r="C122" s="10"/>
      <c r="D122" s="3"/>
      <c r="E122" s="3"/>
      <c r="F122" s="3"/>
      <c r="G122" s="56"/>
      <c r="H122" s="49"/>
      <c r="I122" s="3"/>
      <c r="J122" s="3" t="str">
        <f t="shared" si="2"/>
        <v/>
      </c>
      <c r="K122" s="96"/>
    </row>
    <row r="123" spans="1:11" ht="15" thickBot="1" x14ac:dyDescent="0.35">
      <c r="A123" s="7">
        <f t="shared" si="3"/>
        <v>119</v>
      </c>
      <c r="B123" s="60"/>
      <c r="C123" s="10"/>
      <c r="D123" s="3"/>
      <c r="E123" s="3"/>
      <c r="F123" s="3"/>
      <c r="G123" s="31"/>
      <c r="H123" s="49"/>
      <c r="I123" s="3"/>
      <c r="J123" s="3" t="str">
        <f t="shared" si="2"/>
        <v/>
      </c>
      <c r="K123" s="96"/>
    </row>
    <row r="124" spans="1:11" x14ac:dyDescent="0.3">
      <c r="A124" s="7">
        <f t="shared" si="3"/>
        <v>120</v>
      </c>
      <c r="B124" s="60"/>
      <c r="C124" s="10"/>
      <c r="D124" s="3"/>
      <c r="E124" s="3"/>
      <c r="F124" s="3"/>
      <c r="G124" s="61"/>
      <c r="H124" s="49"/>
      <c r="I124" s="3"/>
      <c r="J124" s="3" t="str">
        <f t="shared" si="2"/>
        <v/>
      </c>
      <c r="K124" s="96"/>
    </row>
    <row r="125" spans="1:11" x14ac:dyDescent="0.3">
      <c r="A125" s="7">
        <f t="shared" si="3"/>
        <v>121</v>
      </c>
      <c r="B125" s="60"/>
      <c r="C125" s="10"/>
      <c r="D125" s="3"/>
      <c r="E125" s="3"/>
      <c r="F125" s="3"/>
      <c r="G125" s="3"/>
      <c r="H125" s="49"/>
      <c r="I125" s="3"/>
      <c r="J125" s="3" t="str">
        <f t="shared" si="2"/>
        <v/>
      </c>
      <c r="K125" s="96"/>
    </row>
    <row r="126" spans="1:11" x14ac:dyDescent="0.3">
      <c r="A126" s="7">
        <f t="shared" si="3"/>
        <v>122</v>
      </c>
      <c r="B126" s="60"/>
      <c r="C126" s="10"/>
      <c r="D126" s="3"/>
      <c r="E126" s="3"/>
      <c r="F126" s="3"/>
      <c r="G126" s="56"/>
      <c r="H126" s="49"/>
      <c r="I126" s="3"/>
      <c r="J126" s="3" t="str">
        <f t="shared" si="2"/>
        <v/>
      </c>
      <c r="K126" s="96"/>
    </row>
    <row r="127" spans="1:11" x14ac:dyDescent="0.3">
      <c r="A127" s="7">
        <f t="shared" si="3"/>
        <v>123</v>
      </c>
      <c r="B127" s="60"/>
      <c r="C127" s="10"/>
      <c r="D127" s="3"/>
      <c r="E127" s="3"/>
      <c r="F127" s="3"/>
      <c r="G127" s="56"/>
      <c r="H127" s="49"/>
      <c r="I127" s="3"/>
      <c r="J127" s="3" t="str">
        <f t="shared" si="2"/>
        <v/>
      </c>
      <c r="K127" s="96"/>
    </row>
    <row r="128" spans="1:11" x14ac:dyDescent="0.3">
      <c r="A128" s="7">
        <f t="shared" si="3"/>
        <v>124</v>
      </c>
      <c r="B128" s="60"/>
      <c r="C128" s="10"/>
      <c r="D128" s="3"/>
      <c r="E128" s="3"/>
      <c r="F128" s="3"/>
      <c r="G128" s="56"/>
      <c r="H128" s="49"/>
      <c r="I128" s="3"/>
      <c r="J128" s="3" t="str">
        <f t="shared" si="2"/>
        <v/>
      </c>
      <c r="K128" s="96"/>
    </row>
    <row r="129" spans="1:11" x14ac:dyDescent="0.3">
      <c r="A129" s="7">
        <f t="shared" si="3"/>
        <v>125</v>
      </c>
      <c r="B129" s="60"/>
      <c r="C129" s="10"/>
      <c r="D129" s="3"/>
      <c r="E129" s="3"/>
      <c r="F129" s="3"/>
      <c r="G129" s="56"/>
      <c r="H129" s="49"/>
      <c r="I129" s="3"/>
      <c r="J129" s="3" t="str">
        <f t="shared" si="2"/>
        <v/>
      </c>
      <c r="K129" s="96"/>
    </row>
    <row r="130" spans="1:11" ht="15" thickBot="1" x14ac:dyDescent="0.35">
      <c r="A130" s="7">
        <f t="shared" si="3"/>
        <v>126</v>
      </c>
      <c r="B130" s="60"/>
      <c r="C130" s="10"/>
      <c r="D130" s="3"/>
      <c r="E130" s="3"/>
      <c r="F130" s="3"/>
      <c r="G130" s="31"/>
      <c r="H130" s="49"/>
      <c r="I130" s="3"/>
      <c r="J130" s="3" t="str">
        <f t="shared" si="2"/>
        <v/>
      </c>
      <c r="K130" s="96"/>
    </row>
    <row r="131" spans="1:11" x14ac:dyDescent="0.3">
      <c r="A131" s="7">
        <f t="shared" si="3"/>
        <v>127</v>
      </c>
      <c r="B131" s="60"/>
      <c r="C131" s="10"/>
      <c r="D131" s="3"/>
      <c r="E131" s="3"/>
      <c r="F131" s="3"/>
      <c r="G131" s="3"/>
      <c r="H131" s="49"/>
      <c r="I131" s="3"/>
      <c r="J131" s="3" t="str">
        <f t="shared" si="2"/>
        <v/>
      </c>
      <c r="K131" s="96"/>
    </row>
    <row r="132" spans="1:11" x14ac:dyDescent="0.3">
      <c r="A132" s="7">
        <f t="shared" si="3"/>
        <v>128</v>
      </c>
      <c r="B132" s="60"/>
      <c r="C132" s="10"/>
      <c r="D132" s="3"/>
      <c r="E132" s="3"/>
      <c r="F132" s="3"/>
      <c r="G132" s="3"/>
      <c r="H132" s="49"/>
      <c r="I132" s="3"/>
      <c r="J132" s="3" t="str">
        <f t="shared" si="2"/>
        <v/>
      </c>
      <c r="K132" s="96"/>
    </row>
    <row r="133" spans="1:11" x14ac:dyDescent="0.3">
      <c r="A133" s="7">
        <f t="shared" si="3"/>
        <v>129</v>
      </c>
      <c r="B133" s="60"/>
      <c r="C133" s="10"/>
      <c r="D133" s="3"/>
      <c r="E133" s="3"/>
      <c r="F133" s="3"/>
      <c r="G133" s="3"/>
      <c r="H133" s="49"/>
      <c r="I133" s="3"/>
      <c r="J133" s="3" t="str">
        <f t="shared" ref="J133:J196" si="4">IF(ISBLANK(E133),"",IF(E133=I133,1,0))</f>
        <v/>
      </c>
      <c r="K133" s="96"/>
    </row>
    <row r="134" spans="1:11" x14ac:dyDescent="0.3">
      <c r="A134" s="7">
        <f t="shared" ref="A134:A197" si="5">A133+1</f>
        <v>130</v>
      </c>
      <c r="B134" s="60"/>
      <c r="C134" s="10"/>
      <c r="D134" s="3"/>
      <c r="E134" s="3"/>
      <c r="F134" s="3"/>
      <c r="G134" s="3"/>
      <c r="H134" s="49"/>
      <c r="I134" s="3"/>
      <c r="J134" s="3" t="str">
        <f t="shared" si="4"/>
        <v/>
      </c>
      <c r="K134" s="96"/>
    </row>
    <row r="135" spans="1:11" x14ac:dyDescent="0.3">
      <c r="A135" s="7">
        <f t="shared" si="5"/>
        <v>131</v>
      </c>
      <c r="B135" s="60"/>
      <c r="C135" s="10"/>
      <c r="D135" s="3"/>
      <c r="E135" s="3"/>
      <c r="F135" s="3"/>
      <c r="G135" s="3"/>
      <c r="H135" s="49"/>
      <c r="I135" s="3"/>
      <c r="J135" s="3" t="str">
        <f t="shared" si="4"/>
        <v/>
      </c>
      <c r="K135" s="96"/>
    </row>
    <row r="136" spans="1:11" x14ac:dyDescent="0.3">
      <c r="A136" s="7">
        <f t="shared" si="5"/>
        <v>132</v>
      </c>
      <c r="B136" s="60"/>
      <c r="C136" s="10"/>
      <c r="D136" s="3"/>
      <c r="E136" s="3"/>
      <c r="F136" s="3"/>
      <c r="G136" s="3"/>
      <c r="H136" s="49"/>
      <c r="I136" s="3"/>
      <c r="J136" s="3" t="str">
        <f t="shared" si="4"/>
        <v/>
      </c>
      <c r="K136" s="96"/>
    </row>
    <row r="137" spans="1:11" x14ac:dyDescent="0.3">
      <c r="A137" s="7">
        <f t="shared" si="5"/>
        <v>133</v>
      </c>
      <c r="B137" s="60"/>
      <c r="C137" s="10"/>
      <c r="D137" s="3"/>
      <c r="E137" s="3"/>
      <c r="F137" s="3"/>
      <c r="G137" s="3"/>
      <c r="H137" s="49"/>
      <c r="I137" s="3"/>
      <c r="J137" s="3" t="str">
        <f t="shared" si="4"/>
        <v/>
      </c>
      <c r="K137" s="96"/>
    </row>
    <row r="138" spans="1:11" x14ac:dyDescent="0.3">
      <c r="A138" s="7">
        <f t="shared" si="5"/>
        <v>134</v>
      </c>
      <c r="B138" s="60"/>
      <c r="C138" s="10"/>
      <c r="D138" s="3"/>
      <c r="E138" s="3"/>
      <c r="F138" s="3"/>
      <c r="G138" s="3"/>
      <c r="H138" s="49"/>
      <c r="I138" s="3"/>
      <c r="J138" s="3" t="str">
        <f t="shared" si="4"/>
        <v/>
      </c>
      <c r="K138" s="96"/>
    </row>
    <row r="139" spans="1:11" x14ac:dyDescent="0.3">
      <c r="A139" s="7">
        <f t="shared" si="5"/>
        <v>135</v>
      </c>
      <c r="B139" s="60"/>
      <c r="C139" s="10"/>
      <c r="D139" s="3"/>
      <c r="E139" s="3"/>
      <c r="F139" s="3"/>
      <c r="G139" s="3"/>
      <c r="H139" s="49"/>
      <c r="I139" s="3"/>
      <c r="J139" s="3" t="str">
        <f t="shared" si="4"/>
        <v/>
      </c>
      <c r="K139" s="96"/>
    </row>
    <row r="140" spans="1:11" x14ac:dyDescent="0.3">
      <c r="A140" s="7">
        <f t="shared" si="5"/>
        <v>136</v>
      </c>
      <c r="B140" s="60"/>
      <c r="C140" s="10"/>
      <c r="D140" s="3"/>
      <c r="E140" s="3"/>
      <c r="F140" s="3"/>
      <c r="G140" s="3"/>
      <c r="H140" s="49"/>
      <c r="I140" s="3"/>
      <c r="J140" s="3" t="str">
        <f t="shared" si="4"/>
        <v/>
      </c>
      <c r="K140" s="96"/>
    </row>
    <row r="141" spans="1:11" x14ac:dyDescent="0.3">
      <c r="A141" s="7">
        <f t="shared" si="5"/>
        <v>137</v>
      </c>
      <c r="B141" s="60"/>
      <c r="C141" s="10"/>
      <c r="D141" s="3"/>
      <c r="E141" s="3"/>
      <c r="F141" s="3"/>
      <c r="G141" s="3"/>
      <c r="H141" s="49"/>
      <c r="I141" s="3"/>
      <c r="J141" s="3" t="str">
        <f t="shared" si="4"/>
        <v/>
      </c>
      <c r="K141" s="96"/>
    </row>
    <row r="142" spans="1:11" x14ac:dyDescent="0.3">
      <c r="A142" s="7">
        <f t="shared" si="5"/>
        <v>138</v>
      </c>
      <c r="B142" s="60"/>
      <c r="C142" s="10"/>
      <c r="D142" s="3"/>
      <c r="E142" s="3"/>
      <c r="F142" s="3"/>
      <c r="G142" s="3"/>
      <c r="H142" s="49"/>
      <c r="I142" s="3"/>
      <c r="J142" s="3" t="str">
        <f t="shared" si="4"/>
        <v/>
      </c>
      <c r="K142" s="96"/>
    </row>
    <row r="143" spans="1:11" x14ac:dyDescent="0.3">
      <c r="A143" s="7">
        <f t="shared" si="5"/>
        <v>139</v>
      </c>
      <c r="B143" s="60"/>
      <c r="C143" s="10"/>
      <c r="D143" s="3"/>
      <c r="E143" s="3"/>
      <c r="F143" s="3"/>
      <c r="G143" s="3"/>
      <c r="H143" s="49"/>
      <c r="I143" s="3"/>
      <c r="J143" s="3" t="str">
        <f t="shared" si="4"/>
        <v/>
      </c>
      <c r="K143" s="96"/>
    </row>
    <row r="144" spans="1:11" x14ac:dyDescent="0.3">
      <c r="A144" s="7">
        <f t="shared" si="5"/>
        <v>140</v>
      </c>
      <c r="B144" s="60"/>
      <c r="C144" s="10"/>
      <c r="D144" s="3"/>
      <c r="E144" s="3"/>
      <c r="F144" s="3"/>
      <c r="G144" s="3"/>
      <c r="H144" s="49"/>
      <c r="I144" s="3"/>
      <c r="J144" s="3" t="str">
        <f t="shared" si="4"/>
        <v/>
      </c>
      <c r="K144" s="96"/>
    </row>
    <row r="145" spans="1:11" x14ac:dyDescent="0.3">
      <c r="A145" s="7">
        <f t="shared" si="5"/>
        <v>141</v>
      </c>
      <c r="B145" s="60"/>
      <c r="C145" s="10"/>
      <c r="D145" s="3"/>
      <c r="E145" s="3"/>
      <c r="F145" s="3"/>
      <c r="G145" s="3"/>
      <c r="H145" s="49"/>
      <c r="I145" s="3"/>
      <c r="J145" s="3" t="str">
        <f t="shared" si="4"/>
        <v/>
      </c>
      <c r="K145" s="96"/>
    </row>
    <row r="146" spans="1:11" x14ac:dyDescent="0.3">
      <c r="A146" s="7">
        <f t="shared" si="5"/>
        <v>142</v>
      </c>
      <c r="B146" s="60"/>
      <c r="C146" s="10"/>
      <c r="D146" s="3"/>
      <c r="E146" s="3"/>
      <c r="F146" s="3"/>
      <c r="G146" s="3"/>
      <c r="H146" s="49"/>
      <c r="I146" s="3"/>
      <c r="J146" s="3" t="str">
        <f t="shared" si="4"/>
        <v/>
      </c>
      <c r="K146" s="96"/>
    </row>
    <row r="147" spans="1:11" x14ac:dyDescent="0.3">
      <c r="A147" s="7">
        <f t="shared" si="5"/>
        <v>143</v>
      </c>
      <c r="B147" s="60"/>
      <c r="C147" s="10"/>
      <c r="D147" s="3"/>
      <c r="E147" s="3"/>
      <c r="F147" s="3"/>
      <c r="G147" s="3"/>
      <c r="H147" s="49"/>
      <c r="I147" s="3"/>
      <c r="J147" s="3" t="str">
        <f t="shared" si="4"/>
        <v/>
      </c>
      <c r="K147" s="96"/>
    </row>
    <row r="148" spans="1:11" x14ac:dyDescent="0.3">
      <c r="A148" s="7">
        <f t="shared" si="5"/>
        <v>144</v>
      </c>
      <c r="B148" s="60"/>
      <c r="C148" s="10"/>
      <c r="D148" s="3"/>
      <c r="E148" s="3"/>
      <c r="F148" s="3"/>
      <c r="G148" s="3"/>
      <c r="H148" s="49"/>
      <c r="I148" s="3"/>
      <c r="J148" s="3" t="str">
        <f t="shared" si="4"/>
        <v/>
      </c>
      <c r="K148" s="96"/>
    </row>
    <row r="149" spans="1:11" x14ac:dyDescent="0.3">
      <c r="A149" s="7">
        <f t="shared" si="5"/>
        <v>145</v>
      </c>
      <c r="B149" s="60"/>
      <c r="C149" s="10"/>
      <c r="D149" s="3"/>
      <c r="E149" s="3"/>
      <c r="F149" s="3"/>
      <c r="G149" s="3"/>
      <c r="H149" s="49"/>
      <c r="I149" s="3"/>
      <c r="J149" s="3" t="str">
        <f t="shared" si="4"/>
        <v/>
      </c>
      <c r="K149" s="96"/>
    </row>
    <row r="150" spans="1:11" x14ac:dyDescent="0.3">
      <c r="A150" s="7">
        <f t="shared" si="5"/>
        <v>146</v>
      </c>
      <c r="B150" s="60"/>
      <c r="C150" s="10"/>
      <c r="D150" s="3"/>
      <c r="E150" s="3"/>
      <c r="F150" s="3"/>
      <c r="G150" s="3"/>
      <c r="H150" s="49"/>
      <c r="I150" s="3"/>
      <c r="J150" s="3" t="str">
        <f t="shared" si="4"/>
        <v/>
      </c>
      <c r="K150" s="96"/>
    </row>
    <row r="151" spans="1:11" x14ac:dyDescent="0.3">
      <c r="A151" s="7">
        <f t="shared" si="5"/>
        <v>147</v>
      </c>
      <c r="B151" s="60"/>
      <c r="C151" s="10"/>
      <c r="D151" s="3"/>
      <c r="E151" s="3"/>
      <c r="F151" s="3"/>
      <c r="G151" s="3"/>
      <c r="H151" s="49"/>
      <c r="I151" s="3"/>
      <c r="J151" s="3" t="str">
        <f t="shared" si="4"/>
        <v/>
      </c>
      <c r="K151" s="96"/>
    </row>
    <row r="152" spans="1:11" x14ac:dyDescent="0.3">
      <c r="A152" s="7">
        <f t="shared" si="5"/>
        <v>148</v>
      </c>
      <c r="B152" s="60"/>
      <c r="C152" s="10"/>
      <c r="D152" s="3"/>
      <c r="E152" s="3"/>
      <c r="F152" s="3"/>
      <c r="G152" s="3"/>
      <c r="H152" s="49"/>
      <c r="I152" s="3"/>
      <c r="J152" s="3" t="str">
        <f t="shared" si="4"/>
        <v/>
      </c>
      <c r="K152" s="96"/>
    </row>
    <row r="153" spans="1:11" x14ac:dyDescent="0.3">
      <c r="A153" s="7">
        <f t="shared" si="5"/>
        <v>149</v>
      </c>
      <c r="B153" s="60"/>
      <c r="C153" s="10"/>
      <c r="D153" s="3"/>
      <c r="E153" s="3"/>
      <c r="F153" s="3"/>
      <c r="G153" s="3"/>
      <c r="H153" s="49"/>
      <c r="I153" s="3"/>
      <c r="J153" s="3" t="str">
        <f t="shared" si="4"/>
        <v/>
      </c>
      <c r="K153" s="96"/>
    </row>
    <row r="154" spans="1:11" x14ac:dyDescent="0.3">
      <c r="A154" s="7">
        <f t="shared" si="5"/>
        <v>150</v>
      </c>
      <c r="B154" s="60"/>
      <c r="C154" s="10"/>
      <c r="D154" s="3"/>
      <c r="E154" s="3"/>
      <c r="F154" s="3"/>
      <c r="G154" s="3"/>
      <c r="H154" s="49"/>
      <c r="I154" s="3"/>
      <c r="J154" s="3" t="str">
        <f t="shared" si="4"/>
        <v/>
      </c>
      <c r="K154" s="96"/>
    </row>
    <row r="155" spans="1:11" x14ac:dyDescent="0.3">
      <c r="A155" s="7">
        <f t="shared" si="5"/>
        <v>151</v>
      </c>
      <c r="B155" s="60"/>
      <c r="C155" s="10"/>
      <c r="D155" s="3"/>
      <c r="E155" s="3"/>
      <c r="F155" s="3"/>
      <c r="G155" s="3"/>
      <c r="H155" s="49"/>
      <c r="I155" s="3"/>
      <c r="J155" s="3" t="str">
        <f t="shared" si="4"/>
        <v/>
      </c>
      <c r="K155" s="96"/>
    </row>
    <row r="156" spans="1:11" x14ac:dyDescent="0.3">
      <c r="A156" s="7">
        <f t="shared" si="5"/>
        <v>152</v>
      </c>
      <c r="B156" s="60"/>
      <c r="C156" s="10"/>
      <c r="D156" s="3"/>
      <c r="E156" s="3"/>
      <c r="F156" s="3"/>
      <c r="G156" s="3"/>
      <c r="H156" s="49"/>
      <c r="I156" s="3"/>
      <c r="J156" s="3" t="str">
        <f t="shared" si="4"/>
        <v/>
      </c>
      <c r="K156" s="96"/>
    </row>
    <row r="157" spans="1:11" x14ac:dyDescent="0.3">
      <c r="A157" s="7">
        <f t="shared" si="5"/>
        <v>153</v>
      </c>
      <c r="B157" s="60"/>
      <c r="C157" s="10"/>
      <c r="D157" s="3"/>
      <c r="E157" s="3"/>
      <c r="F157" s="3"/>
      <c r="G157" s="3"/>
      <c r="H157" s="49"/>
      <c r="I157" s="3"/>
      <c r="J157" s="3" t="str">
        <f t="shared" si="4"/>
        <v/>
      </c>
      <c r="K157" s="96"/>
    </row>
    <row r="158" spans="1:11" x14ac:dyDescent="0.3">
      <c r="A158" s="7">
        <f t="shared" si="5"/>
        <v>154</v>
      </c>
      <c r="B158" s="60"/>
      <c r="C158" s="10"/>
      <c r="D158" s="3"/>
      <c r="E158" s="3"/>
      <c r="F158" s="3"/>
      <c r="G158" s="3"/>
      <c r="H158" s="49"/>
      <c r="I158" s="3"/>
      <c r="J158" s="3" t="str">
        <f t="shared" si="4"/>
        <v/>
      </c>
      <c r="K158" s="96"/>
    </row>
    <row r="159" spans="1:11" x14ac:dyDescent="0.3">
      <c r="A159" s="7">
        <f t="shared" si="5"/>
        <v>155</v>
      </c>
      <c r="B159" s="60"/>
      <c r="C159" s="10"/>
      <c r="D159" s="3"/>
      <c r="E159" s="3"/>
      <c r="F159" s="3"/>
      <c r="G159" s="3"/>
      <c r="H159" s="49"/>
      <c r="I159" s="3"/>
      <c r="J159" s="3" t="str">
        <f t="shared" si="4"/>
        <v/>
      </c>
      <c r="K159" s="96"/>
    </row>
    <row r="160" spans="1:11" x14ac:dyDescent="0.3">
      <c r="A160" s="7">
        <f t="shared" si="5"/>
        <v>156</v>
      </c>
      <c r="B160" s="60"/>
      <c r="C160" s="10"/>
      <c r="D160" s="3"/>
      <c r="E160" s="3"/>
      <c r="F160" s="3"/>
      <c r="G160" s="3"/>
      <c r="H160" s="49"/>
      <c r="I160" s="3"/>
      <c r="J160" s="3" t="str">
        <f t="shared" si="4"/>
        <v/>
      </c>
      <c r="K160" s="96"/>
    </row>
    <row r="161" spans="1:11" x14ac:dyDescent="0.3">
      <c r="A161" s="7">
        <f t="shared" si="5"/>
        <v>157</v>
      </c>
      <c r="B161" s="60"/>
      <c r="C161" s="10"/>
      <c r="D161" s="3"/>
      <c r="E161" s="3"/>
      <c r="F161" s="3"/>
      <c r="G161" s="3"/>
      <c r="H161" s="49"/>
      <c r="I161" s="3"/>
      <c r="J161" s="3" t="str">
        <f t="shared" si="4"/>
        <v/>
      </c>
      <c r="K161" s="96"/>
    </row>
    <row r="162" spans="1:11" x14ac:dyDescent="0.3">
      <c r="A162" s="7">
        <f t="shared" si="5"/>
        <v>158</v>
      </c>
      <c r="B162" s="60"/>
      <c r="C162" s="10"/>
      <c r="D162" s="3"/>
      <c r="E162" s="3"/>
      <c r="F162" s="3"/>
      <c r="G162" s="3"/>
      <c r="H162" s="49"/>
      <c r="I162" s="3"/>
      <c r="J162" s="3" t="str">
        <f t="shared" si="4"/>
        <v/>
      </c>
      <c r="K162" s="96"/>
    </row>
    <row r="163" spans="1:11" x14ac:dyDescent="0.3">
      <c r="A163" s="7">
        <f t="shared" si="5"/>
        <v>159</v>
      </c>
      <c r="B163" s="60"/>
      <c r="C163" s="10"/>
      <c r="D163" s="3"/>
      <c r="E163" s="3"/>
      <c r="F163" s="3"/>
      <c r="G163" s="3"/>
      <c r="H163" s="49"/>
      <c r="I163" s="3"/>
      <c r="J163" s="3" t="str">
        <f t="shared" si="4"/>
        <v/>
      </c>
      <c r="K163" s="96"/>
    </row>
    <row r="164" spans="1:11" x14ac:dyDescent="0.3">
      <c r="A164" s="7">
        <f t="shared" si="5"/>
        <v>160</v>
      </c>
      <c r="B164" s="60"/>
      <c r="C164" s="10"/>
      <c r="D164" s="3"/>
      <c r="E164" s="3"/>
      <c r="F164" s="3"/>
      <c r="G164" s="3"/>
      <c r="H164" s="49"/>
      <c r="I164" s="3"/>
      <c r="J164" s="3" t="str">
        <f t="shared" si="4"/>
        <v/>
      </c>
      <c r="K164" s="96"/>
    </row>
    <row r="165" spans="1:11" x14ac:dyDescent="0.3">
      <c r="A165" s="7">
        <f t="shared" si="5"/>
        <v>161</v>
      </c>
      <c r="B165" s="60"/>
      <c r="C165" s="10"/>
      <c r="D165" s="3"/>
      <c r="E165" s="3"/>
      <c r="F165" s="3"/>
      <c r="G165" s="3"/>
      <c r="H165" s="49"/>
      <c r="I165" s="3"/>
      <c r="J165" s="3" t="str">
        <f t="shared" si="4"/>
        <v/>
      </c>
      <c r="K165" s="96"/>
    </row>
    <row r="166" spans="1:11" x14ac:dyDescent="0.3">
      <c r="A166" s="7">
        <f t="shared" si="5"/>
        <v>162</v>
      </c>
      <c r="B166" s="60"/>
      <c r="C166" s="10"/>
      <c r="D166" s="3"/>
      <c r="E166" s="3"/>
      <c r="F166" s="3"/>
      <c r="G166" s="3"/>
      <c r="H166" s="49"/>
      <c r="I166" s="3"/>
      <c r="J166" s="3" t="str">
        <f t="shared" si="4"/>
        <v/>
      </c>
      <c r="K166" s="96"/>
    </row>
    <row r="167" spans="1:11" x14ac:dyDescent="0.3">
      <c r="A167" s="7">
        <f t="shared" si="5"/>
        <v>163</v>
      </c>
      <c r="B167" s="60"/>
      <c r="C167" s="10"/>
      <c r="D167" s="3"/>
      <c r="E167" s="3"/>
      <c r="F167" s="3"/>
      <c r="G167" s="3"/>
      <c r="H167" s="49"/>
      <c r="I167" s="3"/>
      <c r="J167" s="3" t="str">
        <f t="shared" si="4"/>
        <v/>
      </c>
      <c r="K167" s="96"/>
    </row>
    <row r="168" spans="1:11" x14ac:dyDescent="0.3">
      <c r="A168" s="7">
        <f t="shared" si="5"/>
        <v>164</v>
      </c>
      <c r="B168" s="60"/>
      <c r="C168" s="10"/>
      <c r="D168" s="3"/>
      <c r="E168" s="3"/>
      <c r="F168" s="3"/>
      <c r="G168" s="3"/>
      <c r="H168" s="49"/>
      <c r="I168" s="3"/>
      <c r="J168" s="3" t="str">
        <f t="shared" si="4"/>
        <v/>
      </c>
      <c r="K168" s="96"/>
    </row>
    <row r="169" spans="1:11" x14ac:dyDescent="0.3">
      <c r="A169" s="7">
        <f t="shared" si="5"/>
        <v>165</v>
      </c>
      <c r="B169" s="60"/>
      <c r="C169" s="10"/>
      <c r="D169" s="3"/>
      <c r="E169" s="3"/>
      <c r="F169" s="3"/>
      <c r="G169" s="3"/>
      <c r="H169" s="49"/>
      <c r="I169" s="3"/>
      <c r="J169" s="3" t="str">
        <f t="shared" si="4"/>
        <v/>
      </c>
      <c r="K169" s="96"/>
    </row>
    <row r="170" spans="1:11" x14ac:dyDescent="0.3">
      <c r="A170" s="7">
        <f t="shared" si="5"/>
        <v>166</v>
      </c>
      <c r="B170" s="60"/>
      <c r="C170" s="10"/>
      <c r="D170" s="3"/>
      <c r="E170" s="3"/>
      <c r="F170" s="3"/>
      <c r="G170" s="3"/>
      <c r="H170" s="49"/>
      <c r="I170" s="3"/>
      <c r="J170" s="3" t="str">
        <f t="shared" si="4"/>
        <v/>
      </c>
      <c r="K170" s="96"/>
    </row>
    <row r="171" spans="1:11" x14ac:dyDescent="0.3">
      <c r="A171" s="7">
        <f t="shared" si="5"/>
        <v>167</v>
      </c>
      <c r="B171" s="60"/>
      <c r="C171" s="10"/>
      <c r="D171" s="3"/>
      <c r="E171" s="3"/>
      <c r="F171" s="3"/>
      <c r="G171" s="3"/>
      <c r="H171" s="49"/>
      <c r="I171" s="3"/>
      <c r="J171" s="3" t="str">
        <f t="shared" si="4"/>
        <v/>
      </c>
      <c r="K171" s="96"/>
    </row>
    <row r="172" spans="1:11" x14ac:dyDescent="0.3">
      <c r="A172" s="7">
        <f t="shared" si="5"/>
        <v>168</v>
      </c>
      <c r="B172" s="60"/>
      <c r="C172" s="10"/>
      <c r="D172" s="3"/>
      <c r="E172" s="3"/>
      <c r="F172" s="3"/>
      <c r="G172" s="3"/>
      <c r="H172" s="49"/>
      <c r="I172" s="3"/>
      <c r="J172" s="3" t="str">
        <f t="shared" si="4"/>
        <v/>
      </c>
      <c r="K172" s="96"/>
    </row>
    <row r="173" spans="1:11" x14ac:dyDescent="0.3">
      <c r="A173" s="7">
        <f t="shared" si="5"/>
        <v>169</v>
      </c>
      <c r="B173" s="60"/>
      <c r="C173" s="10"/>
      <c r="D173" s="3"/>
      <c r="E173" s="3"/>
      <c r="F173" s="3"/>
      <c r="G173" s="3"/>
      <c r="H173" s="49"/>
      <c r="I173" s="3"/>
      <c r="J173" s="3" t="str">
        <f t="shared" si="4"/>
        <v/>
      </c>
      <c r="K173" s="96"/>
    </row>
    <row r="174" spans="1:11" x14ac:dyDescent="0.3">
      <c r="A174" s="7">
        <f t="shared" si="5"/>
        <v>170</v>
      </c>
      <c r="B174" s="60"/>
      <c r="C174" s="10"/>
      <c r="D174" s="3"/>
      <c r="E174" s="3"/>
      <c r="F174" s="3"/>
      <c r="G174" s="3"/>
      <c r="H174" s="49"/>
      <c r="I174" s="3"/>
      <c r="J174" s="3" t="str">
        <f t="shared" si="4"/>
        <v/>
      </c>
      <c r="K174" s="96"/>
    </row>
    <row r="175" spans="1:11" x14ac:dyDescent="0.3">
      <c r="A175" s="7">
        <f t="shared" si="5"/>
        <v>171</v>
      </c>
      <c r="B175" s="60"/>
      <c r="C175" s="10"/>
      <c r="D175" s="3"/>
      <c r="E175" s="3"/>
      <c r="F175" s="3"/>
      <c r="G175" s="3"/>
      <c r="H175" s="49"/>
      <c r="I175" s="3"/>
      <c r="J175" s="3" t="str">
        <f t="shared" si="4"/>
        <v/>
      </c>
      <c r="K175" s="96"/>
    </row>
    <row r="176" spans="1:11" x14ac:dyDescent="0.3">
      <c r="A176" s="7">
        <f t="shared" si="5"/>
        <v>172</v>
      </c>
      <c r="B176" s="60"/>
      <c r="C176" s="10"/>
      <c r="D176" s="3"/>
      <c r="E176" s="3"/>
      <c r="F176" s="3"/>
      <c r="G176" s="3"/>
      <c r="H176" s="49"/>
      <c r="I176" s="3"/>
      <c r="J176" s="3" t="str">
        <f t="shared" si="4"/>
        <v/>
      </c>
      <c r="K176" s="96"/>
    </row>
    <row r="177" spans="1:11" x14ac:dyDescent="0.3">
      <c r="A177" s="7">
        <f t="shared" si="5"/>
        <v>173</v>
      </c>
      <c r="B177" s="60"/>
      <c r="C177" s="10"/>
      <c r="D177" s="3"/>
      <c r="E177" s="3"/>
      <c r="F177" s="3"/>
      <c r="G177" s="3"/>
      <c r="H177" s="49"/>
      <c r="I177" s="3"/>
      <c r="J177" s="3" t="str">
        <f t="shared" si="4"/>
        <v/>
      </c>
      <c r="K177" s="96"/>
    </row>
    <row r="178" spans="1:11" x14ac:dyDescent="0.3">
      <c r="A178" s="7">
        <f t="shared" si="5"/>
        <v>174</v>
      </c>
      <c r="B178" s="60"/>
      <c r="C178" s="10"/>
      <c r="D178" s="3"/>
      <c r="E178" s="3"/>
      <c r="F178" s="3"/>
      <c r="G178" s="3"/>
      <c r="H178" s="49"/>
      <c r="I178" s="3"/>
      <c r="J178" s="3" t="str">
        <f t="shared" si="4"/>
        <v/>
      </c>
      <c r="K178" s="96"/>
    </row>
    <row r="179" spans="1:11" x14ac:dyDescent="0.3">
      <c r="A179" s="7">
        <f t="shared" si="5"/>
        <v>175</v>
      </c>
      <c r="B179" s="60"/>
      <c r="C179" s="10"/>
      <c r="D179" s="3"/>
      <c r="E179" s="3"/>
      <c r="F179" s="3"/>
      <c r="G179" s="3"/>
      <c r="H179" s="49"/>
      <c r="I179" s="3"/>
      <c r="J179" s="3" t="str">
        <f t="shared" si="4"/>
        <v/>
      </c>
      <c r="K179" s="96"/>
    </row>
    <row r="180" spans="1:11" x14ac:dyDescent="0.3">
      <c r="A180" s="7">
        <f t="shared" si="5"/>
        <v>176</v>
      </c>
      <c r="B180" s="60"/>
      <c r="C180" s="10"/>
      <c r="D180" s="3"/>
      <c r="E180" s="3"/>
      <c r="F180" s="3"/>
      <c r="G180" s="3"/>
      <c r="H180" s="49"/>
      <c r="I180" s="3"/>
      <c r="J180" s="3" t="str">
        <f t="shared" si="4"/>
        <v/>
      </c>
      <c r="K180" s="96"/>
    </row>
    <row r="181" spans="1:11" x14ac:dyDescent="0.3">
      <c r="A181" s="7">
        <f t="shared" si="5"/>
        <v>177</v>
      </c>
      <c r="B181" s="60"/>
      <c r="C181" s="10"/>
      <c r="D181" s="3"/>
      <c r="E181" s="3"/>
      <c r="F181" s="3"/>
      <c r="G181" s="3"/>
      <c r="H181" s="49"/>
      <c r="I181" s="3"/>
      <c r="J181" s="3" t="str">
        <f t="shared" si="4"/>
        <v/>
      </c>
      <c r="K181" s="96"/>
    </row>
    <row r="182" spans="1:11" x14ac:dyDescent="0.3">
      <c r="A182" s="7">
        <f t="shared" si="5"/>
        <v>178</v>
      </c>
      <c r="B182" s="60"/>
      <c r="C182" s="10"/>
      <c r="D182" s="3"/>
      <c r="E182" s="3"/>
      <c r="F182" s="3"/>
      <c r="G182" s="3"/>
      <c r="H182" s="49"/>
      <c r="I182" s="3"/>
      <c r="J182" s="3" t="str">
        <f t="shared" si="4"/>
        <v/>
      </c>
      <c r="K182" s="96"/>
    </row>
    <row r="183" spans="1:11" x14ac:dyDescent="0.3">
      <c r="A183" s="7">
        <f t="shared" si="5"/>
        <v>179</v>
      </c>
      <c r="B183" s="60"/>
      <c r="C183" s="10"/>
      <c r="D183" s="3"/>
      <c r="E183" s="3"/>
      <c r="F183" s="3"/>
      <c r="G183" s="3"/>
      <c r="H183" s="49"/>
      <c r="I183" s="3"/>
      <c r="J183" s="3" t="str">
        <f t="shared" si="4"/>
        <v/>
      </c>
      <c r="K183" s="96"/>
    </row>
    <row r="184" spans="1:11" x14ac:dyDescent="0.3">
      <c r="A184" s="7">
        <f t="shared" si="5"/>
        <v>180</v>
      </c>
      <c r="B184" s="60"/>
      <c r="C184" s="10"/>
      <c r="D184" s="3"/>
      <c r="E184" s="3"/>
      <c r="F184" s="3"/>
      <c r="G184" s="3"/>
      <c r="H184" s="49"/>
      <c r="I184" s="3"/>
      <c r="J184" s="3" t="str">
        <f t="shared" si="4"/>
        <v/>
      </c>
      <c r="K184" s="96"/>
    </row>
    <row r="185" spans="1:11" x14ac:dyDescent="0.3">
      <c r="A185" s="7">
        <f t="shared" si="5"/>
        <v>181</v>
      </c>
      <c r="B185" s="60"/>
      <c r="C185" s="10"/>
      <c r="D185" s="3"/>
      <c r="E185" s="3"/>
      <c r="F185" s="3"/>
      <c r="G185" s="3"/>
      <c r="H185" s="49"/>
      <c r="I185" s="3"/>
      <c r="J185" s="3" t="str">
        <f t="shared" si="4"/>
        <v/>
      </c>
      <c r="K185" s="96"/>
    </row>
    <row r="186" spans="1:11" x14ac:dyDescent="0.3">
      <c r="A186" s="7">
        <f t="shared" si="5"/>
        <v>182</v>
      </c>
      <c r="B186" s="60"/>
      <c r="C186" s="10"/>
      <c r="D186" s="3"/>
      <c r="E186" s="3"/>
      <c r="F186" s="3"/>
      <c r="G186" s="3"/>
      <c r="H186" s="49"/>
      <c r="I186" s="3"/>
      <c r="J186" s="3" t="str">
        <f t="shared" si="4"/>
        <v/>
      </c>
      <c r="K186" s="96"/>
    </row>
    <row r="187" spans="1:11" x14ac:dyDescent="0.3">
      <c r="A187" s="7">
        <f t="shared" si="5"/>
        <v>183</v>
      </c>
      <c r="B187" s="60"/>
      <c r="C187" s="10"/>
      <c r="D187" s="3"/>
      <c r="E187" s="3"/>
      <c r="F187" s="3"/>
      <c r="G187" s="3"/>
      <c r="H187" s="49"/>
      <c r="I187" s="3"/>
      <c r="J187" s="3" t="str">
        <f t="shared" si="4"/>
        <v/>
      </c>
      <c r="K187" s="96"/>
    </row>
    <row r="188" spans="1:11" x14ac:dyDescent="0.3">
      <c r="A188" s="7">
        <f t="shared" si="5"/>
        <v>184</v>
      </c>
      <c r="B188" s="60"/>
      <c r="C188" s="10"/>
      <c r="D188" s="3"/>
      <c r="E188" s="3"/>
      <c r="F188" s="3"/>
      <c r="G188" s="3"/>
      <c r="H188" s="49"/>
      <c r="I188" s="3"/>
      <c r="J188" s="3" t="str">
        <f t="shared" si="4"/>
        <v/>
      </c>
      <c r="K188" s="96"/>
    </row>
    <row r="189" spans="1:11" x14ac:dyDescent="0.3">
      <c r="A189" s="7">
        <f t="shared" si="5"/>
        <v>185</v>
      </c>
      <c r="B189" s="60"/>
      <c r="C189" s="10"/>
      <c r="D189" s="3"/>
      <c r="E189" s="3"/>
      <c r="F189" s="3"/>
      <c r="G189" s="3"/>
      <c r="H189" s="49"/>
      <c r="I189" s="3"/>
      <c r="J189" s="3" t="str">
        <f t="shared" si="4"/>
        <v/>
      </c>
      <c r="K189" s="96"/>
    </row>
    <row r="190" spans="1:11" x14ac:dyDescent="0.3">
      <c r="A190" s="7">
        <f t="shared" si="5"/>
        <v>186</v>
      </c>
      <c r="B190" s="60"/>
      <c r="C190" s="10"/>
      <c r="D190" s="3"/>
      <c r="E190" s="3"/>
      <c r="F190" s="3"/>
      <c r="G190" s="3"/>
      <c r="H190" s="49"/>
      <c r="I190" s="3"/>
      <c r="J190" s="3" t="str">
        <f t="shared" si="4"/>
        <v/>
      </c>
      <c r="K190" s="96"/>
    </row>
    <row r="191" spans="1:11" x14ac:dyDescent="0.3">
      <c r="A191" s="7">
        <f t="shared" si="5"/>
        <v>187</v>
      </c>
      <c r="B191" s="60"/>
      <c r="C191" s="10"/>
      <c r="D191" s="3"/>
      <c r="E191" s="3"/>
      <c r="F191" s="3"/>
      <c r="G191" s="3"/>
      <c r="H191" s="49"/>
      <c r="I191" s="3"/>
      <c r="J191" s="3" t="str">
        <f t="shared" si="4"/>
        <v/>
      </c>
      <c r="K191" s="96"/>
    </row>
    <row r="192" spans="1:11" x14ac:dyDescent="0.3">
      <c r="A192" s="7">
        <f t="shared" si="5"/>
        <v>188</v>
      </c>
      <c r="B192" s="60"/>
      <c r="C192" s="10"/>
      <c r="D192" s="3"/>
      <c r="E192" s="3"/>
      <c r="F192" s="3"/>
      <c r="G192" s="3"/>
      <c r="H192" s="49"/>
      <c r="I192" s="3"/>
      <c r="J192" s="3" t="str">
        <f t="shared" si="4"/>
        <v/>
      </c>
      <c r="K192" s="96"/>
    </row>
    <row r="193" spans="1:11" x14ac:dyDescent="0.3">
      <c r="A193" s="7">
        <f t="shared" si="5"/>
        <v>189</v>
      </c>
      <c r="B193" s="60"/>
      <c r="C193" s="10"/>
      <c r="D193" s="3"/>
      <c r="E193" s="3"/>
      <c r="F193" s="3"/>
      <c r="G193" s="3"/>
      <c r="H193" s="49"/>
      <c r="I193" s="3"/>
      <c r="J193" s="3" t="str">
        <f t="shared" si="4"/>
        <v/>
      </c>
      <c r="K193" s="96"/>
    </row>
    <row r="194" spans="1:11" x14ac:dyDescent="0.3">
      <c r="A194" s="7">
        <f t="shared" si="5"/>
        <v>190</v>
      </c>
      <c r="B194" s="60"/>
      <c r="C194" s="10"/>
      <c r="D194" s="3"/>
      <c r="E194" s="3"/>
      <c r="F194" s="3"/>
      <c r="G194" s="3"/>
      <c r="H194" s="49"/>
      <c r="I194" s="3"/>
      <c r="J194" s="3" t="str">
        <f t="shared" si="4"/>
        <v/>
      </c>
      <c r="K194" s="96"/>
    </row>
    <row r="195" spans="1:11" x14ac:dyDescent="0.3">
      <c r="A195" s="7">
        <f t="shared" si="5"/>
        <v>191</v>
      </c>
      <c r="B195" s="60"/>
      <c r="C195" s="10"/>
      <c r="D195" s="3"/>
      <c r="E195" s="3"/>
      <c r="F195" s="3"/>
      <c r="G195" s="3"/>
      <c r="H195" s="49"/>
      <c r="I195" s="3"/>
      <c r="J195" s="3" t="str">
        <f t="shared" si="4"/>
        <v/>
      </c>
      <c r="K195" s="96"/>
    </row>
    <row r="196" spans="1:11" x14ac:dyDescent="0.3">
      <c r="A196" s="7">
        <f t="shared" si="5"/>
        <v>192</v>
      </c>
      <c r="B196" s="60"/>
      <c r="C196" s="10"/>
      <c r="D196" s="3"/>
      <c r="E196" s="3"/>
      <c r="F196" s="3"/>
      <c r="G196" s="3"/>
      <c r="H196" s="49"/>
      <c r="I196" s="3"/>
      <c r="J196" s="3" t="str">
        <f t="shared" si="4"/>
        <v/>
      </c>
      <c r="K196" s="96"/>
    </row>
    <row r="197" spans="1:11" x14ac:dyDescent="0.3">
      <c r="A197" s="7">
        <f t="shared" si="5"/>
        <v>193</v>
      </c>
      <c r="B197" s="60"/>
      <c r="C197" s="10"/>
      <c r="D197" s="3"/>
      <c r="E197" s="3"/>
      <c r="F197" s="3"/>
      <c r="G197" s="3"/>
      <c r="H197" s="49"/>
      <c r="I197" s="3"/>
      <c r="J197" s="3" t="str">
        <f t="shared" ref="J197:J260" si="6">IF(ISBLANK(E197),"",IF(E197=I197,1,0))</f>
        <v/>
      </c>
      <c r="K197" s="96"/>
    </row>
    <row r="198" spans="1:11" x14ac:dyDescent="0.3">
      <c r="A198" s="7">
        <f t="shared" ref="A198:A262" si="7">A197+1</f>
        <v>194</v>
      </c>
      <c r="B198" s="60"/>
      <c r="C198" s="10"/>
      <c r="D198" s="3"/>
      <c r="E198" s="3"/>
      <c r="F198" s="3"/>
      <c r="G198" s="3"/>
      <c r="H198" s="49"/>
      <c r="I198" s="3"/>
      <c r="J198" s="3" t="str">
        <f t="shared" si="6"/>
        <v/>
      </c>
      <c r="K198" s="96"/>
    </row>
    <row r="199" spans="1:11" x14ac:dyDescent="0.3">
      <c r="A199" s="7">
        <f t="shared" si="7"/>
        <v>195</v>
      </c>
      <c r="B199" s="60"/>
      <c r="C199" s="10"/>
      <c r="D199" s="3"/>
      <c r="E199" s="3"/>
      <c r="F199" s="3"/>
      <c r="G199" s="3"/>
      <c r="H199" s="49"/>
      <c r="I199" s="3"/>
      <c r="J199" s="3" t="str">
        <f t="shared" si="6"/>
        <v/>
      </c>
      <c r="K199" s="96"/>
    </row>
    <row r="200" spans="1:11" x14ac:dyDescent="0.3">
      <c r="A200" s="7">
        <f t="shared" si="7"/>
        <v>196</v>
      </c>
      <c r="B200" s="60"/>
      <c r="C200" s="10"/>
      <c r="D200" s="3"/>
      <c r="E200" s="3"/>
      <c r="F200" s="3"/>
      <c r="G200" s="3"/>
      <c r="H200" s="49"/>
      <c r="I200" s="3"/>
      <c r="J200" s="3" t="str">
        <f t="shared" si="6"/>
        <v/>
      </c>
      <c r="K200" s="96"/>
    </row>
    <row r="201" spans="1:11" x14ac:dyDescent="0.3">
      <c r="A201" s="7">
        <f t="shared" si="7"/>
        <v>197</v>
      </c>
      <c r="B201" s="60"/>
      <c r="C201" s="10"/>
      <c r="D201" s="3"/>
      <c r="E201" s="3"/>
      <c r="F201" s="3"/>
      <c r="G201" s="3"/>
      <c r="H201" s="49"/>
      <c r="I201" s="3"/>
      <c r="J201" s="3" t="str">
        <f t="shared" si="6"/>
        <v/>
      </c>
      <c r="K201" s="96"/>
    </row>
    <row r="202" spans="1:11" x14ac:dyDescent="0.3">
      <c r="A202" s="7">
        <f t="shared" si="7"/>
        <v>198</v>
      </c>
      <c r="B202" s="60"/>
      <c r="C202" s="10"/>
      <c r="D202" s="3"/>
      <c r="E202" s="3"/>
      <c r="F202" s="3"/>
      <c r="G202" s="3"/>
      <c r="H202" s="49"/>
      <c r="I202" s="3"/>
      <c r="J202" s="3" t="str">
        <f t="shared" si="6"/>
        <v/>
      </c>
      <c r="K202" s="96"/>
    </row>
    <row r="203" spans="1:11" x14ac:dyDescent="0.3">
      <c r="A203" s="7">
        <f t="shared" si="7"/>
        <v>199</v>
      </c>
      <c r="B203" s="60"/>
      <c r="C203" s="10"/>
      <c r="D203" s="3"/>
      <c r="E203" s="3"/>
      <c r="F203" s="3"/>
      <c r="G203" s="3"/>
      <c r="H203" s="49"/>
      <c r="I203" s="3"/>
      <c r="J203" s="3" t="str">
        <f t="shared" si="6"/>
        <v/>
      </c>
      <c r="K203" s="96"/>
    </row>
    <row r="204" spans="1:11" x14ac:dyDescent="0.3">
      <c r="A204" s="7">
        <f t="shared" si="7"/>
        <v>200</v>
      </c>
      <c r="B204" s="60"/>
      <c r="C204" s="10"/>
      <c r="D204" s="3"/>
      <c r="E204" s="3"/>
      <c r="F204" s="3"/>
      <c r="G204" s="3"/>
      <c r="H204" s="49"/>
      <c r="I204" s="3"/>
      <c r="J204" s="3" t="str">
        <f t="shared" si="6"/>
        <v/>
      </c>
      <c r="K204" s="96"/>
    </row>
    <row r="205" spans="1:11" x14ac:dyDescent="0.3">
      <c r="A205" s="7">
        <f t="shared" si="7"/>
        <v>201</v>
      </c>
      <c r="B205" s="60"/>
      <c r="C205" s="10"/>
      <c r="D205" s="3"/>
      <c r="E205" s="3"/>
      <c r="F205" s="3"/>
      <c r="G205" s="3"/>
      <c r="H205" s="49"/>
      <c r="I205" s="3"/>
      <c r="J205" s="3" t="str">
        <f t="shared" si="6"/>
        <v/>
      </c>
      <c r="K205" s="96"/>
    </row>
    <row r="206" spans="1:11" x14ac:dyDescent="0.3">
      <c r="A206" s="7">
        <f t="shared" si="7"/>
        <v>202</v>
      </c>
      <c r="B206" s="60"/>
      <c r="C206" s="10"/>
      <c r="D206" s="3"/>
      <c r="E206" s="3"/>
      <c r="F206" s="3"/>
      <c r="G206" s="3"/>
      <c r="H206" s="49"/>
      <c r="I206" s="3"/>
      <c r="J206" s="3" t="str">
        <f t="shared" si="6"/>
        <v/>
      </c>
      <c r="K206" s="96"/>
    </row>
    <row r="207" spans="1:11" x14ac:dyDescent="0.3">
      <c r="A207" s="7">
        <f t="shared" si="7"/>
        <v>203</v>
      </c>
      <c r="B207" s="60"/>
      <c r="C207" s="10"/>
      <c r="D207" s="3"/>
      <c r="E207" s="3"/>
      <c r="F207" s="3"/>
      <c r="G207" s="3"/>
      <c r="H207" s="49"/>
      <c r="I207" s="3"/>
      <c r="J207" s="3" t="str">
        <f t="shared" si="6"/>
        <v/>
      </c>
      <c r="K207" s="96"/>
    </row>
    <row r="208" spans="1:11" x14ac:dyDescent="0.3">
      <c r="A208" s="7">
        <f t="shared" si="7"/>
        <v>204</v>
      </c>
      <c r="B208" s="60"/>
      <c r="C208" s="10"/>
      <c r="D208" s="3"/>
      <c r="E208" s="3"/>
      <c r="F208" s="3"/>
      <c r="G208" s="3"/>
      <c r="H208" s="49"/>
      <c r="I208" s="3"/>
      <c r="J208" s="3" t="str">
        <f t="shared" si="6"/>
        <v/>
      </c>
      <c r="K208" s="96"/>
    </row>
    <row r="209" spans="1:12" x14ac:dyDescent="0.3">
      <c r="A209" s="7">
        <f t="shared" si="7"/>
        <v>205</v>
      </c>
      <c r="B209" s="60"/>
      <c r="C209" s="10"/>
      <c r="D209" s="3"/>
      <c r="E209" s="3"/>
      <c r="F209" s="3"/>
      <c r="G209" s="3"/>
      <c r="H209" s="49"/>
      <c r="I209" s="3"/>
      <c r="J209" s="3" t="str">
        <f t="shared" si="6"/>
        <v/>
      </c>
      <c r="K209" s="96"/>
    </row>
    <row r="210" spans="1:12" x14ac:dyDescent="0.3">
      <c r="A210" s="7">
        <f t="shared" si="7"/>
        <v>206</v>
      </c>
      <c r="B210" s="60"/>
      <c r="C210" s="10"/>
      <c r="D210" s="3"/>
      <c r="E210" s="3"/>
      <c r="F210" s="3"/>
      <c r="G210" s="3"/>
      <c r="H210" s="49"/>
      <c r="I210" s="3"/>
      <c r="J210" s="3" t="str">
        <f t="shared" si="6"/>
        <v/>
      </c>
      <c r="K210" s="96"/>
    </row>
    <row r="211" spans="1:12" x14ac:dyDescent="0.3">
      <c r="A211" s="7">
        <f t="shared" si="7"/>
        <v>207</v>
      </c>
      <c r="B211" s="60"/>
      <c r="C211" s="10"/>
      <c r="D211" s="3"/>
      <c r="E211" s="3"/>
      <c r="F211" s="3"/>
      <c r="G211" s="3"/>
      <c r="H211" s="49"/>
      <c r="I211" s="3"/>
      <c r="J211" s="3" t="str">
        <f t="shared" si="6"/>
        <v/>
      </c>
      <c r="K211" s="96"/>
    </row>
    <row r="212" spans="1:12" x14ac:dyDescent="0.3">
      <c r="A212" s="7">
        <f t="shared" si="7"/>
        <v>208</v>
      </c>
      <c r="B212" s="60"/>
      <c r="C212" s="10"/>
      <c r="D212" s="3"/>
      <c r="E212" s="3"/>
      <c r="F212" s="3"/>
      <c r="G212" s="3"/>
      <c r="H212" s="49"/>
      <c r="I212" s="3"/>
      <c r="J212" s="3" t="str">
        <f t="shared" si="6"/>
        <v/>
      </c>
      <c r="K212" s="96"/>
    </row>
    <row r="213" spans="1:12" x14ac:dyDescent="0.3">
      <c r="A213" s="7">
        <f t="shared" si="7"/>
        <v>209</v>
      </c>
      <c r="B213" s="60"/>
      <c r="C213" s="10"/>
      <c r="D213" s="3"/>
      <c r="E213" s="3"/>
      <c r="F213" s="3"/>
      <c r="G213" s="3"/>
      <c r="H213" s="49"/>
      <c r="I213" s="3"/>
      <c r="J213" s="3" t="str">
        <f t="shared" si="6"/>
        <v/>
      </c>
      <c r="K213" s="96"/>
    </row>
    <row r="214" spans="1:12" x14ac:dyDescent="0.3">
      <c r="A214" s="7">
        <f t="shared" si="7"/>
        <v>210</v>
      </c>
      <c r="B214" s="60"/>
      <c r="C214" s="10"/>
      <c r="D214" s="3"/>
      <c r="E214" s="3"/>
      <c r="F214" s="3"/>
      <c r="G214" s="3"/>
      <c r="H214" s="49"/>
      <c r="I214" s="3"/>
      <c r="J214" s="3" t="str">
        <f t="shared" si="6"/>
        <v/>
      </c>
      <c r="K214" s="96"/>
    </row>
    <row r="215" spans="1:12" x14ac:dyDescent="0.3">
      <c r="A215" s="7">
        <f t="shared" si="7"/>
        <v>211</v>
      </c>
      <c r="B215" s="60"/>
      <c r="C215" s="10"/>
      <c r="D215" s="3"/>
      <c r="E215" s="3"/>
      <c r="F215" s="3"/>
      <c r="G215" s="3"/>
      <c r="H215" s="49"/>
      <c r="I215" s="3"/>
      <c r="J215" s="3" t="str">
        <f t="shared" si="6"/>
        <v/>
      </c>
      <c r="K215" s="96"/>
    </row>
    <row r="216" spans="1:12" x14ac:dyDescent="0.3">
      <c r="A216" s="7">
        <f t="shared" si="7"/>
        <v>212</v>
      </c>
      <c r="B216" s="60"/>
      <c r="C216" s="10"/>
      <c r="D216" s="3"/>
      <c r="E216" s="3"/>
      <c r="F216" s="3"/>
      <c r="G216" s="3"/>
      <c r="H216" s="49"/>
      <c r="I216" s="3"/>
      <c r="J216" s="3" t="str">
        <f t="shared" si="6"/>
        <v/>
      </c>
      <c r="K216" s="96"/>
    </row>
    <row r="217" spans="1:12" x14ac:dyDescent="0.3">
      <c r="A217" s="7">
        <f t="shared" si="7"/>
        <v>213</v>
      </c>
      <c r="B217" s="60"/>
      <c r="C217" s="10"/>
      <c r="D217" s="3"/>
      <c r="E217" s="3"/>
      <c r="F217" s="3"/>
      <c r="G217" s="3"/>
      <c r="H217" s="49"/>
      <c r="I217" s="3"/>
      <c r="J217" s="3" t="str">
        <f t="shared" si="6"/>
        <v/>
      </c>
      <c r="K217" s="96"/>
    </row>
    <row r="218" spans="1:12" x14ac:dyDescent="0.3">
      <c r="A218" s="7">
        <f t="shared" si="7"/>
        <v>214</v>
      </c>
      <c r="B218" s="60"/>
      <c r="C218" s="10"/>
      <c r="D218" s="3"/>
      <c r="E218" s="3"/>
      <c r="F218" s="3"/>
      <c r="G218" s="3"/>
      <c r="H218" s="49"/>
      <c r="I218" s="3"/>
      <c r="J218" s="3" t="str">
        <f t="shared" si="6"/>
        <v/>
      </c>
      <c r="K218" s="96"/>
      <c r="L218" s="41"/>
    </row>
    <row r="219" spans="1:12" x14ac:dyDescent="0.3">
      <c r="A219" s="7">
        <f t="shared" si="7"/>
        <v>215</v>
      </c>
      <c r="B219" s="60"/>
      <c r="C219" s="10"/>
      <c r="D219" s="3"/>
      <c r="E219" s="3"/>
      <c r="F219" s="3"/>
      <c r="G219" s="3"/>
      <c r="H219" s="49"/>
      <c r="I219" s="3"/>
      <c r="J219" s="3" t="str">
        <f t="shared" si="6"/>
        <v/>
      </c>
      <c r="K219" s="96"/>
    </row>
    <row r="220" spans="1:12" x14ac:dyDescent="0.3">
      <c r="A220" s="7">
        <f t="shared" si="7"/>
        <v>216</v>
      </c>
      <c r="B220" s="60"/>
      <c r="C220" s="10"/>
      <c r="D220" s="3"/>
      <c r="E220" s="3"/>
      <c r="F220" s="3"/>
      <c r="G220" s="3"/>
      <c r="H220" s="49"/>
      <c r="I220" s="3"/>
      <c r="J220" s="3" t="str">
        <f t="shared" si="6"/>
        <v/>
      </c>
      <c r="K220" s="96"/>
    </row>
    <row r="221" spans="1:12" x14ac:dyDescent="0.3">
      <c r="A221" s="7">
        <f t="shared" si="7"/>
        <v>217</v>
      </c>
      <c r="B221" s="60"/>
      <c r="C221" s="10"/>
      <c r="D221" s="3"/>
      <c r="E221" s="3"/>
      <c r="F221" s="3"/>
      <c r="G221" s="3"/>
      <c r="H221" s="49"/>
      <c r="I221" s="3"/>
      <c r="J221" s="3" t="str">
        <f t="shared" si="6"/>
        <v/>
      </c>
      <c r="K221" s="96"/>
    </row>
    <row r="222" spans="1:12" x14ac:dyDescent="0.3">
      <c r="A222" s="7">
        <f t="shared" si="7"/>
        <v>218</v>
      </c>
      <c r="B222" s="60"/>
      <c r="C222" s="10"/>
      <c r="D222" s="3"/>
      <c r="E222" s="3"/>
      <c r="F222" s="3"/>
      <c r="G222" s="3"/>
      <c r="H222" s="49"/>
      <c r="I222" s="3"/>
      <c r="J222" s="3" t="str">
        <f t="shared" si="6"/>
        <v/>
      </c>
      <c r="K222" s="96"/>
    </row>
    <row r="223" spans="1:12" x14ac:dyDescent="0.3">
      <c r="A223" s="7">
        <f t="shared" si="7"/>
        <v>219</v>
      </c>
      <c r="B223" s="60"/>
      <c r="C223" s="10"/>
      <c r="D223" s="3"/>
      <c r="E223" s="3"/>
      <c r="F223" s="3"/>
      <c r="G223" s="3"/>
      <c r="H223" s="49"/>
      <c r="I223" s="3"/>
      <c r="J223" s="3" t="str">
        <f t="shared" si="6"/>
        <v/>
      </c>
      <c r="K223" s="96"/>
    </row>
    <row r="224" spans="1:12" x14ac:dyDescent="0.3">
      <c r="A224" s="7">
        <f t="shared" si="7"/>
        <v>220</v>
      </c>
      <c r="B224" s="60"/>
      <c r="C224" s="10"/>
      <c r="D224" s="3"/>
      <c r="E224" s="3"/>
      <c r="F224" s="3"/>
      <c r="G224" s="3"/>
      <c r="H224" s="49"/>
      <c r="I224" s="3"/>
      <c r="J224" s="3" t="str">
        <f t="shared" si="6"/>
        <v/>
      </c>
      <c r="K224" s="96"/>
    </row>
    <row r="225" spans="1:11" x14ac:dyDescent="0.3">
      <c r="A225" s="7">
        <f t="shared" si="7"/>
        <v>221</v>
      </c>
      <c r="B225" s="60"/>
      <c r="C225" s="10"/>
      <c r="D225" s="3"/>
      <c r="E225" s="3"/>
      <c r="F225" s="3"/>
      <c r="G225" s="3"/>
      <c r="H225" s="49"/>
      <c r="I225" s="3"/>
      <c r="J225" s="3" t="str">
        <f t="shared" si="6"/>
        <v/>
      </c>
      <c r="K225" s="96"/>
    </row>
    <row r="226" spans="1:11" x14ac:dyDescent="0.3">
      <c r="A226" s="7">
        <f t="shared" si="7"/>
        <v>222</v>
      </c>
      <c r="B226" s="60"/>
      <c r="C226" s="10"/>
      <c r="D226" s="3"/>
      <c r="E226" s="3"/>
      <c r="F226" s="3"/>
      <c r="G226" s="3"/>
      <c r="H226" s="49"/>
      <c r="I226" s="3"/>
      <c r="J226" s="3" t="str">
        <f t="shared" si="6"/>
        <v/>
      </c>
      <c r="K226" s="96"/>
    </row>
    <row r="227" spans="1:11" x14ac:dyDescent="0.3">
      <c r="A227" s="7">
        <f t="shared" si="7"/>
        <v>223</v>
      </c>
      <c r="B227" s="60"/>
      <c r="C227" s="10"/>
      <c r="D227" s="3"/>
      <c r="E227" s="3"/>
      <c r="F227" s="3"/>
      <c r="G227" s="3"/>
      <c r="H227" s="49"/>
      <c r="I227" s="3"/>
      <c r="J227" s="3" t="str">
        <f t="shared" si="6"/>
        <v/>
      </c>
      <c r="K227" s="96"/>
    </row>
    <row r="228" spans="1:11" x14ac:dyDescent="0.3">
      <c r="A228" s="7">
        <f t="shared" si="7"/>
        <v>224</v>
      </c>
      <c r="B228" s="60"/>
      <c r="C228" s="10"/>
      <c r="D228" s="3"/>
      <c r="E228" s="3"/>
      <c r="F228" s="3"/>
      <c r="G228" s="3"/>
      <c r="H228" s="49"/>
      <c r="I228" s="3"/>
      <c r="J228" s="3" t="str">
        <f t="shared" si="6"/>
        <v/>
      </c>
      <c r="K228" s="96"/>
    </row>
    <row r="229" spans="1:11" x14ac:dyDescent="0.3">
      <c r="A229" s="7">
        <f t="shared" si="7"/>
        <v>225</v>
      </c>
      <c r="B229" s="60"/>
      <c r="C229" s="10"/>
      <c r="D229" s="3"/>
      <c r="E229" s="3"/>
      <c r="F229" s="3"/>
      <c r="G229" s="3"/>
      <c r="H229" s="49"/>
      <c r="I229" s="3"/>
      <c r="J229" s="3" t="str">
        <f t="shared" si="6"/>
        <v/>
      </c>
      <c r="K229" s="96"/>
    </row>
    <row r="230" spans="1:11" x14ac:dyDescent="0.3">
      <c r="A230" s="7">
        <f t="shared" si="7"/>
        <v>226</v>
      </c>
      <c r="B230" s="60"/>
      <c r="C230" s="10"/>
      <c r="D230" s="3"/>
      <c r="E230" s="3"/>
      <c r="F230" s="3"/>
      <c r="G230" s="3"/>
      <c r="H230" s="49"/>
      <c r="I230" s="3"/>
      <c r="J230" s="3" t="str">
        <f t="shared" si="6"/>
        <v/>
      </c>
      <c r="K230" s="96"/>
    </row>
    <row r="231" spans="1:11" x14ac:dyDescent="0.3">
      <c r="A231" s="7">
        <f t="shared" si="7"/>
        <v>227</v>
      </c>
      <c r="B231" s="60"/>
      <c r="C231" s="10"/>
      <c r="D231" s="3"/>
      <c r="E231" s="3"/>
      <c r="F231" s="3"/>
      <c r="G231" s="3"/>
      <c r="H231" s="49"/>
      <c r="I231" s="3"/>
      <c r="J231" s="3" t="str">
        <f t="shared" si="6"/>
        <v/>
      </c>
      <c r="K231" s="96"/>
    </row>
    <row r="232" spans="1:11" x14ac:dyDescent="0.3">
      <c r="A232" s="7">
        <f t="shared" si="7"/>
        <v>228</v>
      </c>
      <c r="B232" s="60"/>
      <c r="C232" s="10"/>
      <c r="D232" s="3"/>
      <c r="E232" s="3"/>
      <c r="F232" s="3"/>
      <c r="G232" s="3"/>
      <c r="H232" s="49"/>
      <c r="I232" s="3"/>
      <c r="J232" s="3" t="str">
        <f t="shared" si="6"/>
        <v/>
      </c>
      <c r="K232" s="96"/>
    </row>
    <row r="233" spans="1:11" x14ac:dyDescent="0.3">
      <c r="A233" s="7">
        <f t="shared" si="7"/>
        <v>229</v>
      </c>
      <c r="B233" s="60"/>
      <c r="C233" s="10"/>
      <c r="D233" s="3"/>
      <c r="E233" s="3"/>
      <c r="F233" s="3"/>
      <c r="G233" s="3"/>
      <c r="H233" s="49"/>
      <c r="I233" s="3"/>
      <c r="J233" s="3" t="str">
        <f t="shared" si="6"/>
        <v/>
      </c>
      <c r="K233" s="96"/>
    </row>
    <row r="234" spans="1:11" x14ac:dyDescent="0.3">
      <c r="A234" s="7">
        <f t="shared" si="7"/>
        <v>230</v>
      </c>
      <c r="B234" s="60"/>
      <c r="C234" s="10"/>
      <c r="D234" s="3"/>
      <c r="E234" s="3"/>
      <c r="F234" s="3"/>
      <c r="G234" s="3"/>
      <c r="H234" s="49"/>
      <c r="I234" s="3"/>
      <c r="J234" s="3" t="str">
        <f t="shared" si="6"/>
        <v/>
      </c>
      <c r="K234" s="96"/>
    </row>
    <row r="235" spans="1:11" x14ac:dyDescent="0.3">
      <c r="A235" s="7">
        <f t="shared" si="7"/>
        <v>231</v>
      </c>
      <c r="B235" s="60"/>
      <c r="C235" s="10"/>
      <c r="D235" s="3"/>
      <c r="E235" s="3"/>
      <c r="F235" s="3"/>
      <c r="G235" s="3"/>
      <c r="H235" s="49"/>
      <c r="I235" s="3"/>
      <c r="J235" s="3" t="str">
        <f t="shared" si="6"/>
        <v/>
      </c>
      <c r="K235" s="96"/>
    </row>
    <row r="236" spans="1:11" x14ac:dyDescent="0.3">
      <c r="A236" s="7">
        <f t="shared" si="7"/>
        <v>232</v>
      </c>
      <c r="B236" s="60"/>
      <c r="C236" s="10"/>
      <c r="D236" s="3"/>
      <c r="E236" s="3"/>
      <c r="F236" s="3"/>
      <c r="G236" s="3"/>
      <c r="H236" s="49"/>
      <c r="I236" s="3"/>
      <c r="J236" s="3" t="str">
        <f t="shared" si="6"/>
        <v/>
      </c>
      <c r="K236" s="96"/>
    </row>
    <row r="237" spans="1:11" x14ac:dyDescent="0.3">
      <c r="A237" s="7">
        <f t="shared" si="7"/>
        <v>233</v>
      </c>
      <c r="B237" s="60"/>
      <c r="C237" s="10"/>
      <c r="D237" s="3"/>
      <c r="E237" s="3"/>
      <c r="F237" s="3"/>
      <c r="G237" s="3"/>
      <c r="H237" s="49"/>
      <c r="I237" s="3"/>
      <c r="J237" s="3" t="str">
        <f t="shared" si="6"/>
        <v/>
      </c>
      <c r="K237" s="96"/>
    </row>
    <row r="238" spans="1:11" x14ac:dyDescent="0.3">
      <c r="A238" s="7">
        <f t="shared" si="7"/>
        <v>234</v>
      </c>
      <c r="B238" s="60"/>
      <c r="C238" s="10"/>
      <c r="D238" s="3"/>
      <c r="E238" s="3"/>
      <c r="F238" s="3"/>
      <c r="G238" s="3"/>
      <c r="H238" s="49"/>
      <c r="I238" s="3"/>
      <c r="J238" s="3" t="str">
        <f t="shared" si="6"/>
        <v/>
      </c>
      <c r="K238" s="96"/>
    </row>
    <row r="239" spans="1:11" x14ac:dyDescent="0.3">
      <c r="A239" s="7">
        <f t="shared" si="7"/>
        <v>235</v>
      </c>
      <c r="B239" s="60"/>
      <c r="C239" s="10"/>
      <c r="D239" s="3"/>
      <c r="E239" s="3"/>
      <c r="F239" s="50"/>
      <c r="G239" s="3"/>
      <c r="H239" s="49"/>
      <c r="I239" s="3"/>
      <c r="J239" s="3" t="str">
        <f t="shared" si="6"/>
        <v/>
      </c>
      <c r="K239" s="96"/>
    </row>
    <row r="240" spans="1:11" x14ac:dyDescent="0.3">
      <c r="A240" s="7">
        <f t="shared" si="7"/>
        <v>236</v>
      </c>
      <c r="B240" s="60"/>
      <c r="C240" s="10"/>
      <c r="D240" s="3"/>
      <c r="E240" s="3"/>
      <c r="F240" s="3"/>
      <c r="G240" s="3"/>
      <c r="H240" s="49"/>
      <c r="I240" s="3"/>
      <c r="J240" s="3" t="str">
        <f t="shared" si="6"/>
        <v/>
      </c>
      <c r="K240" s="96"/>
    </row>
    <row r="241" spans="1:11" x14ac:dyDescent="0.3">
      <c r="A241" s="7">
        <f t="shared" si="7"/>
        <v>237</v>
      </c>
      <c r="B241" s="60"/>
      <c r="C241" s="10"/>
      <c r="D241" s="3"/>
      <c r="E241" s="3"/>
      <c r="F241" s="3"/>
      <c r="G241" s="3"/>
      <c r="H241" s="49"/>
      <c r="I241" s="3"/>
      <c r="J241" s="3" t="str">
        <f t="shared" si="6"/>
        <v/>
      </c>
      <c r="K241" s="96"/>
    </row>
    <row r="242" spans="1:11" x14ac:dyDescent="0.3">
      <c r="A242" s="7">
        <f t="shared" si="7"/>
        <v>238</v>
      </c>
      <c r="B242" s="60"/>
      <c r="C242" s="10"/>
      <c r="D242" s="3"/>
      <c r="E242" s="3"/>
      <c r="F242" s="3"/>
      <c r="G242" s="3"/>
      <c r="H242" s="49"/>
      <c r="I242" s="3"/>
      <c r="J242" s="3" t="str">
        <f t="shared" si="6"/>
        <v/>
      </c>
      <c r="K242" s="96"/>
    </row>
    <row r="243" spans="1:11" x14ac:dyDescent="0.3">
      <c r="A243" s="7">
        <f t="shared" si="7"/>
        <v>239</v>
      </c>
      <c r="B243" s="60"/>
      <c r="C243" s="10"/>
      <c r="D243" s="3"/>
      <c r="E243" s="3"/>
      <c r="F243" s="3"/>
      <c r="G243" s="3"/>
      <c r="H243" s="49"/>
      <c r="I243" s="3"/>
      <c r="J243" s="3" t="str">
        <f t="shared" si="6"/>
        <v/>
      </c>
      <c r="K243" s="96"/>
    </row>
    <row r="244" spans="1:11" x14ac:dyDescent="0.3">
      <c r="A244" s="7">
        <f t="shared" si="7"/>
        <v>240</v>
      </c>
      <c r="B244" s="60"/>
      <c r="C244" s="10"/>
      <c r="D244" s="3"/>
      <c r="E244" s="3"/>
      <c r="F244" s="3"/>
      <c r="G244" s="3"/>
      <c r="H244" s="49"/>
      <c r="I244" s="3"/>
      <c r="J244" s="3" t="str">
        <f t="shared" si="6"/>
        <v/>
      </c>
      <c r="K244" s="96"/>
    </row>
    <row r="245" spans="1:11" x14ac:dyDescent="0.3">
      <c r="A245" s="7">
        <f t="shared" si="7"/>
        <v>241</v>
      </c>
      <c r="B245" s="60"/>
      <c r="C245" s="10"/>
      <c r="D245" s="3"/>
      <c r="E245" s="3"/>
      <c r="F245" s="3"/>
      <c r="G245" s="3"/>
      <c r="H245" s="49"/>
      <c r="I245" s="3"/>
      <c r="J245" s="3" t="str">
        <f t="shared" si="6"/>
        <v/>
      </c>
      <c r="K245" s="96"/>
    </row>
    <row r="246" spans="1:11" x14ac:dyDescent="0.3">
      <c r="A246" s="7">
        <f t="shared" si="7"/>
        <v>242</v>
      </c>
      <c r="B246" s="60"/>
      <c r="C246" s="10"/>
      <c r="D246" s="3"/>
      <c r="E246" s="3"/>
      <c r="F246" s="3"/>
      <c r="G246" s="3"/>
      <c r="H246" s="49"/>
      <c r="I246" s="3"/>
      <c r="J246" s="3" t="str">
        <f t="shared" si="6"/>
        <v/>
      </c>
      <c r="K246" s="96"/>
    </row>
    <row r="247" spans="1:11" x14ac:dyDescent="0.3">
      <c r="A247" s="7">
        <f t="shared" si="7"/>
        <v>243</v>
      </c>
      <c r="B247" s="60"/>
      <c r="C247" s="10"/>
      <c r="D247" s="3"/>
      <c r="E247" s="3"/>
      <c r="F247" s="3"/>
      <c r="G247" s="3"/>
      <c r="H247" s="49"/>
      <c r="I247" s="3"/>
      <c r="J247" s="3" t="str">
        <f t="shared" si="6"/>
        <v/>
      </c>
      <c r="K247" s="96"/>
    </row>
    <row r="248" spans="1:11" x14ac:dyDescent="0.3">
      <c r="A248" s="7">
        <f t="shared" si="7"/>
        <v>244</v>
      </c>
      <c r="B248" s="60"/>
      <c r="C248" s="10"/>
      <c r="D248" s="3"/>
      <c r="E248" s="3"/>
      <c r="F248" s="3"/>
      <c r="G248" s="3"/>
      <c r="H248" s="49"/>
      <c r="I248" s="3"/>
      <c r="J248" s="3" t="str">
        <f t="shared" si="6"/>
        <v/>
      </c>
      <c r="K248" s="96"/>
    </row>
    <row r="249" spans="1:11" x14ac:dyDescent="0.3">
      <c r="A249" s="7">
        <f t="shared" si="7"/>
        <v>245</v>
      </c>
      <c r="B249" s="60"/>
      <c r="C249" s="10"/>
      <c r="D249" s="3"/>
      <c r="E249" s="3"/>
      <c r="F249" s="3"/>
      <c r="G249" s="3"/>
      <c r="H249" s="49"/>
      <c r="I249" s="3"/>
      <c r="J249" s="3" t="str">
        <f t="shared" si="6"/>
        <v/>
      </c>
      <c r="K249" s="96"/>
    </row>
    <row r="250" spans="1:11" x14ac:dyDescent="0.3">
      <c r="A250" s="7">
        <f t="shared" si="7"/>
        <v>246</v>
      </c>
      <c r="B250" s="60"/>
      <c r="C250" s="10"/>
      <c r="D250" s="3"/>
      <c r="E250" s="3"/>
      <c r="F250" s="3"/>
      <c r="G250" s="3"/>
      <c r="H250" s="49"/>
      <c r="I250" s="3"/>
      <c r="J250" s="3" t="str">
        <f t="shared" si="6"/>
        <v/>
      </c>
      <c r="K250" s="96"/>
    </row>
    <row r="251" spans="1:11" x14ac:dyDescent="0.3">
      <c r="A251" s="7">
        <f t="shared" si="7"/>
        <v>247</v>
      </c>
      <c r="B251" s="60"/>
      <c r="C251" s="10"/>
      <c r="D251" s="3"/>
      <c r="E251" s="3"/>
      <c r="F251" s="3"/>
      <c r="G251" s="3"/>
      <c r="H251" s="49"/>
      <c r="I251" s="3"/>
      <c r="J251" s="3" t="str">
        <f t="shared" si="6"/>
        <v/>
      </c>
      <c r="K251" s="96"/>
    </row>
    <row r="252" spans="1:11" x14ac:dyDescent="0.3">
      <c r="A252" s="7">
        <f t="shared" si="7"/>
        <v>248</v>
      </c>
      <c r="B252" s="60"/>
      <c r="C252" s="10"/>
      <c r="D252" s="3"/>
      <c r="E252" s="3"/>
      <c r="F252" s="3"/>
      <c r="G252" s="3"/>
      <c r="H252" s="49"/>
      <c r="I252" s="3"/>
      <c r="J252" s="3" t="str">
        <f t="shared" si="6"/>
        <v/>
      </c>
      <c r="K252" s="96"/>
    </row>
    <row r="253" spans="1:11" x14ac:dyDescent="0.3">
      <c r="A253" s="7">
        <f t="shared" si="7"/>
        <v>249</v>
      </c>
      <c r="B253" s="60"/>
      <c r="C253" s="10"/>
      <c r="D253" s="3"/>
      <c r="E253" s="3"/>
      <c r="F253" s="3"/>
      <c r="G253" s="3"/>
      <c r="H253" s="49"/>
      <c r="I253" s="3"/>
      <c r="J253" s="3" t="str">
        <f t="shared" si="6"/>
        <v/>
      </c>
      <c r="K253" s="96"/>
    </row>
    <row r="254" spans="1:11" x14ac:dyDescent="0.3">
      <c r="A254" s="7">
        <f t="shared" si="7"/>
        <v>250</v>
      </c>
      <c r="B254" s="60"/>
      <c r="C254" s="10"/>
      <c r="D254" s="3"/>
      <c r="E254" s="3"/>
      <c r="F254" s="3"/>
      <c r="G254" s="3"/>
      <c r="H254" s="49"/>
      <c r="I254" s="3"/>
      <c r="J254" s="3" t="str">
        <f t="shared" si="6"/>
        <v/>
      </c>
      <c r="K254" s="96"/>
    </row>
    <row r="255" spans="1:11" x14ac:dyDescent="0.3">
      <c r="A255" s="7">
        <f t="shared" si="7"/>
        <v>251</v>
      </c>
      <c r="B255" s="60"/>
      <c r="C255" s="10"/>
      <c r="D255" s="3"/>
      <c r="E255" s="3"/>
      <c r="F255" s="3"/>
      <c r="G255" s="3"/>
      <c r="H255" s="49"/>
      <c r="I255" s="3"/>
      <c r="J255" s="3" t="str">
        <f t="shared" si="6"/>
        <v/>
      </c>
      <c r="K255" s="96"/>
    </row>
    <row r="256" spans="1:11" x14ac:dyDescent="0.3">
      <c r="A256" s="7">
        <f t="shared" si="7"/>
        <v>252</v>
      </c>
      <c r="B256" s="60"/>
      <c r="C256" s="10"/>
      <c r="D256" s="3"/>
      <c r="E256" s="3"/>
      <c r="F256" s="3"/>
      <c r="G256" s="3"/>
      <c r="H256" s="49"/>
      <c r="I256" s="3"/>
      <c r="J256" s="3" t="str">
        <f t="shared" si="6"/>
        <v/>
      </c>
      <c r="K256" s="96"/>
    </row>
    <row r="257" spans="1:11" x14ac:dyDescent="0.3">
      <c r="A257" s="7">
        <f t="shared" si="7"/>
        <v>253</v>
      </c>
      <c r="B257" s="60"/>
      <c r="C257" s="10"/>
      <c r="D257" s="3"/>
      <c r="E257" s="3"/>
      <c r="F257" s="3"/>
      <c r="G257" s="3"/>
      <c r="H257" s="49"/>
      <c r="I257" s="3"/>
      <c r="J257" s="3" t="str">
        <f t="shared" si="6"/>
        <v/>
      </c>
      <c r="K257" s="96"/>
    </row>
    <row r="258" spans="1:11" x14ac:dyDescent="0.3">
      <c r="A258" s="7">
        <f t="shared" si="7"/>
        <v>254</v>
      </c>
      <c r="B258" s="60"/>
      <c r="C258" s="10"/>
      <c r="D258" s="3"/>
      <c r="E258" s="3"/>
      <c r="F258" s="3"/>
      <c r="G258" s="3"/>
      <c r="H258" s="49"/>
      <c r="I258" s="3"/>
      <c r="J258" s="3" t="str">
        <f t="shared" si="6"/>
        <v/>
      </c>
      <c r="K258" s="96"/>
    </row>
    <row r="259" spans="1:11" x14ac:dyDescent="0.3">
      <c r="A259" s="7">
        <f t="shared" si="7"/>
        <v>255</v>
      </c>
      <c r="B259" s="60"/>
      <c r="C259" s="10"/>
      <c r="D259" s="3"/>
      <c r="E259" s="3"/>
      <c r="F259" s="3"/>
      <c r="G259" s="3"/>
      <c r="H259" s="49"/>
      <c r="I259" s="3"/>
      <c r="J259" s="3" t="str">
        <f t="shared" si="6"/>
        <v/>
      </c>
      <c r="K259" s="96"/>
    </row>
    <row r="260" spans="1:11" x14ac:dyDescent="0.3">
      <c r="A260" s="7">
        <f t="shared" si="7"/>
        <v>256</v>
      </c>
      <c r="B260" s="60"/>
      <c r="C260" s="10"/>
      <c r="D260" s="3"/>
      <c r="E260" s="3"/>
      <c r="F260" s="3"/>
      <c r="G260" s="3"/>
      <c r="H260" s="49"/>
      <c r="I260" s="3"/>
      <c r="J260" s="3" t="str">
        <f t="shared" si="6"/>
        <v/>
      </c>
      <c r="K260" s="96"/>
    </row>
    <row r="261" spans="1:11" x14ac:dyDescent="0.3">
      <c r="A261" s="7">
        <f t="shared" si="7"/>
        <v>257</v>
      </c>
      <c r="B261" s="60"/>
      <c r="C261" s="10"/>
      <c r="D261" s="3"/>
      <c r="E261" s="3"/>
      <c r="F261" s="3"/>
      <c r="G261" s="3"/>
      <c r="H261" s="49"/>
      <c r="I261" s="3"/>
      <c r="J261" s="3" t="str">
        <f t="shared" ref="J261:J324" si="8">IF(ISBLANK(E261),"",IF(E261=I261,1,0))</f>
        <v/>
      </c>
      <c r="K261" s="96"/>
    </row>
    <row r="262" spans="1:11" x14ac:dyDescent="0.3">
      <c r="A262" s="7">
        <f t="shared" si="7"/>
        <v>258</v>
      </c>
      <c r="B262" s="60"/>
      <c r="C262" s="10"/>
      <c r="D262" s="3"/>
      <c r="E262" s="3"/>
      <c r="F262" s="3"/>
      <c r="G262" s="3"/>
      <c r="H262" s="49"/>
      <c r="I262" s="3"/>
      <c r="J262" s="3" t="str">
        <f t="shared" si="8"/>
        <v/>
      </c>
      <c r="K262" s="96"/>
    </row>
    <row r="263" spans="1:11" x14ac:dyDescent="0.3">
      <c r="A263" s="7">
        <f t="shared" ref="A263:A326" si="9">A262+1</f>
        <v>259</v>
      </c>
      <c r="B263" s="60"/>
      <c r="C263" s="10"/>
      <c r="D263" s="3"/>
      <c r="E263" s="3"/>
      <c r="F263" s="3"/>
      <c r="G263" s="3"/>
      <c r="H263" s="49"/>
      <c r="I263" s="3"/>
      <c r="J263" s="3" t="str">
        <f t="shared" si="8"/>
        <v/>
      </c>
      <c r="K263" s="96"/>
    </row>
    <row r="264" spans="1:11" x14ac:dyDescent="0.3">
      <c r="A264" s="7">
        <f t="shared" si="9"/>
        <v>260</v>
      </c>
      <c r="B264" s="60"/>
      <c r="C264" s="10"/>
      <c r="D264" s="3"/>
      <c r="E264" s="3"/>
      <c r="F264" s="3"/>
      <c r="G264" s="3"/>
      <c r="H264" s="49"/>
      <c r="I264" s="3"/>
      <c r="J264" s="3" t="str">
        <f t="shared" si="8"/>
        <v/>
      </c>
      <c r="K264" s="96"/>
    </row>
    <row r="265" spans="1:11" x14ac:dyDescent="0.3">
      <c r="A265" s="7">
        <f t="shared" si="9"/>
        <v>261</v>
      </c>
      <c r="B265" s="60"/>
      <c r="C265" s="10"/>
      <c r="D265" s="3"/>
      <c r="E265" s="3"/>
      <c r="F265" s="3"/>
      <c r="G265" s="3"/>
      <c r="H265" s="49"/>
      <c r="I265" s="3"/>
      <c r="J265" s="3" t="str">
        <f t="shared" si="8"/>
        <v/>
      </c>
      <c r="K265" s="96"/>
    </row>
    <row r="266" spans="1:11" x14ac:dyDescent="0.3">
      <c r="A266" s="7">
        <f t="shared" si="9"/>
        <v>262</v>
      </c>
      <c r="B266" s="60"/>
      <c r="C266" s="10"/>
      <c r="D266" s="3"/>
      <c r="E266" s="3"/>
      <c r="F266" s="3"/>
      <c r="G266" s="3"/>
      <c r="H266" s="49"/>
      <c r="I266" s="3"/>
      <c r="J266" s="3" t="str">
        <f t="shared" si="8"/>
        <v/>
      </c>
      <c r="K266" s="96"/>
    </row>
    <row r="267" spans="1:11" x14ac:dyDescent="0.3">
      <c r="A267" s="7">
        <f t="shared" si="9"/>
        <v>263</v>
      </c>
      <c r="B267" s="60"/>
      <c r="C267" s="10"/>
      <c r="D267" s="3"/>
      <c r="E267" s="3"/>
      <c r="F267" s="3"/>
      <c r="G267" s="3"/>
      <c r="H267" s="49"/>
      <c r="I267" s="3"/>
      <c r="J267" s="3" t="str">
        <f t="shared" si="8"/>
        <v/>
      </c>
      <c r="K267" s="96"/>
    </row>
    <row r="268" spans="1:11" x14ac:dyDescent="0.3">
      <c r="A268" s="7">
        <f t="shared" si="9"/>
        <v>264</v>
      </c>
      <c r="B268" s="60"/>
      <c r="C268" s="10"/>
      <c r="D268" s="3"/>
      <c r="E268" s="3"/>
      <c r="F268" s="3"/>
      <c r="G268" s="3"/>
      <c r="H268" s="49"/>
      <c r="I268" s="3"/>
      <c r="J268" s="3" t="str">
        <f t="shared" si="8"/>
        <v/>
      </c>
      <c r="K268" s="96"/>
    </row>
    <row r="269" spans="1:11" x14ac:dyDescent="0.3">
      <c r="A269" s="7">
        <f t="shared" si="9"/>
        <v>265</v>
      </c>
      <c r="B269" s="60"/>
      <c r="C269" s="10"/>
      <c r="D269" s="3"/>
      <c r="E269" s="3"/>
      <c r="F269" s="3"/>
      <c r="G269" s="3"/>
      <c r="H269" s="49"/>
      <c r="I269" s="3"/>
      <c r="J269" s="3" t="str">
        <f t="shared" si="8"/>
        <v/>
      </c>
      <c r="K269" s="96"/>
    </row>
    <row r="270" spans="1:11" x14ac:dyDescent="0.3">
      <c r="A270" s="7">
        <f t="shared" si="9"/>
        <v>266</v>
      </c>
      <c r="B270" s="60"/>
      <c r="C270" s="10"/>
      <c r="D270" s="3"/>
      <c r="E270" s="3"/>
      <c r="F270" s="3"/>
      <c r="G270" s="3"/>
      <c r="H270" s="49"/>
      <c r="I270" s="3"/>
      <c r="J270" s="3" t="str">
        <f t="shared" si="8"/>
        <v/>
      </c>
      <c r="K270" s="96"/>
    </row>
    <row r="271" spans="1:11" x14ac:dyDescent="0.3">
      <c r="A271" s="7">
        <f t="shared" si="9"/>
        <v>267</v>
      </c>
      <c r="B271" s="60"/>
      <c r="C271" s="10"/>
      <c r="D271" s="3"/>
      <c r="E271" s="3"/>
      <c r="F271" s="3"/>
      <c r="G271" s="3"/>
      <c r="H271" s="49"/>
      <c r="I271" s="3"/>
      <c r="J271" s="3" t="str">
        <f t="shared" si="8"/>
        <v/>
      </c>
      <c r="K271" s="96"/>
    </row>
    <row r="272" spans="1:11" x14ac:dyDescent="0.3">
      <c r="A272" s="7">
        <f t="shared" si="9"/>
        <v>268</v>
      </c>
      <c r="B272" s="60"/>
      <c r="C272" s="10"/>
      <c r="D272" s="3"/>
      <c r="E272" s="3"/>
      <c r="F272" s="3"/>
      <c r="G272" s="3"/>
      <c r="H272" s="49"/>
      <c r="I272" s="3"/>
      <c r="J272" s="3" t="str">
        <f t="shared" si="8"/>
        <v/>
      </c>
      <c r="K272" s="96"/>
    </row>
    <row r="273" spans="1:11" x14ac:dyDescent="0.3">
      <c r="A273" s="7">
        <f t="shared" si="9"/>
        <v>269</v>
      </c>
      <c r="B273" s="60"/>
      <c r="C273" s="10"/>
      <c r="D273" s="3"/>
      <c r="E273" s="3"/>
      <c r="F273" s="3"/>
      <c r="G273" s="3"/>
      <c r="H273" s="49"/>
      <c r="I273" s="3"/>
      <c r="J273" s="3" t="str">
        <f t="shared" si="8"/>
        <v/>
      </c>
      <c r="K273" s="96"/>
    </row>
    <row r="274" spans="1:11" x14ac:dyDescent="0.3">
      <c r="A274" s="7">
        <f t="shared" si="9"/>
        <v>270</v>
      </c>
      <c r="B274" s="60"/>
      <c r="C274" s="10"/>
      <c r="D274" s="3"/>
      <c r="E274" s="3"/>
      <c r="F274" s="3"/>
      <c r="G274" s="3"/>
      <c r="H274" s="49"/>
      <c r="I274" s="3"/>
      <c r="J274" s="3" t="str">
        <f t="shared" si="8"/>
        <v/>
      </c>
      <c r="K274" s="96"/>
    </row>
    <row r="275" spans="1:11" x14ac:dyDescent="0.3">
      <c r="A275" s="7">
        <f t="shared" si="9"/>
        <v>271</v>
      </c>
      <c r="B275" s="60"/>
      <c r="C275" s="10"/>
      <c r="D275" s="3"/>
      <c r="E275" s="3"/>
      <c r="F275" s="3"/>
      <c r="G275" s="3"/>
      <c r="H275" s="49"/>
      <c r="I275" s="3"/>
      <c r="J275" s="3" t="str">
        <f t="shared" si="8"/>
        <v/>
      </c>
      <c r="K275" s="96"/>
    </row>
    <row r="276" spans="1:11" x14ac:dyDescent="0.3">
      <c r="A276" s="7">
        <f t="shared" si="9"/>
        <v>272</v>
      </c>
      <c r="B276" s="60"/>
      <c r="C276" s="10"/>
      <c r="D276" s="3"/>
      <c r="E276" s="3"/>
      <c r="F276" s="3"/>
      <c r="G276" s="3"/>
      <c r="H276" s="49"/>
      <c r="I276" s="3"/>
      <c r="J276" s="3" t="str">
        <f t="shared" si="8"/>
        <v/>
      </c>
      <c r="K276" s="96"/>
    </row>
    <row r="277" spans="1:11" x14ac:dyDescent="0.3">
      <c r="A277" s="7">
        <f t="shared" si="9"/>
        <v>273</v>
      </c>
      <c r="B277" s="60"/>
      <c r="C277" s="10"/>
      <c r="D277" s="3"/>
      <c r="E277" s="3"/>
      <c r="F277" s="3"/>
      <c r="G277" s="3"/>
      <c r="H277" s="49"/>
      <c r="I277" s="3"/>
      <c r="J277" s="3" t="str">
        <f t="shared" si="8"/>
        <v/>
      </c>
      <c r="K277" s="96"/>
    </row>
    <row r="278" spans="1:11" x14ac:dyDescent="0.3">
      <c r="A278" s="7">
        <f t="shared" si="9"/>
        <v>274</v>
      </c>
      <c r="B278" s="60"/>
      <c r="C278" s="10"/>
      <c r="D278" s="3"/>
      <c r="E278" s="3"/>
      <c r="F278" s="3"/>
      <c r="G278" s="3"/>
      <c r="H278" s="49"/>
      <c r="I278" s="3"/>
      <c r="J278" s="3" t="str">
        <f t="shared" si="8"/>
        <v/>
      </c>
      <c r="K278" s="96"/>
    </row>
    <row r="279" spans="1:11" x14ac:dyDescent="0.3">
      <c r="A279" s="7">
        <f t="shared" si="9"/>
        <v>275</v>
      </c>
      <c r="B279" s="60"/>
      <c r="C279" s="10"/>
      <c r="D279" s="3"/>
      <c r="E279" s="3"/>
      <c r="F279" s="3"/>
      <c r="G279" s="3"/>
      <c r="H279" s="49"/>
      <c r="I279" s="3"/>
      <c r="J279" s="3" t="str">
        <f t="shared" si="8"/>
        <v/>
      </c>
      <c r="K279" s="96"/>
    </row>
    <row r="280" spans="1:11" x14ac:dyDescent="0.3">
      <c r="A280" s="7">
        <f t="shared" si="9"/>
        <v>276</v>
      </c>
      <c r="B280" s="60"/>
      <c r="C280" s="10"/>
      <c r="D280" s="3"/>
      <c r="E280" s="3"/>
      <c r="F280" s="3"/>
      <c r="G280" s="3"/>
      <c r="H280" s="49"/>
      <c r="I280" s="3"/>
      <c r="J280" s="3" t="str">
        <f t="shared" si="8"/>
        <v/>
      </c>
      <c r="K280" s="96"/>
    </row>
    <row r="281" spans="1:11" x14ac:dyDescent="0.3">
      <c r="A281" s="7">
        <f t="shared" si="9"/>
        <v>277</v>
      </c>
      <c r="B281" s="60"/>
      <c r="C281" s="10"/>
      <c r="D281" s="3"/>
      <c r="E281" s="3"/>
      <c r="F281" s="3"/>
      <c r="G281" s="3"/>
      <c r="H281" s="49"/>
      <c r="I281" s="3"/>
      <c r="J281" s="3" t="str">
        <f t="shared" si="8"/>
        <v/>
      </c>
      <c r="K281" s="96"/>
    </row>
    <row r="282" spans="1:11" x14ac:dyDescent="0.3">
      <c r="A282" s="7">
        <f t="shared" si="9"/>
        <v>278</v>
      </c>
      <c r="B282" s="60"/>
      <c r="C282" s="10"/>
      <c r="D282" s="3"/>
      <c r="E282" s="3"/>
      <c r="F282" s="3"/>
      <c r="G282" s="3"/>
      <c r="H282" s="49"/>
      <c r="I282" s="3"/>
      <c r="J282" s="3" t="str">
        <f t="shared" si="8"/>
        <v/>
      </c>
      <c r="K282" s="96"/>
    </row>
    <row r="283" spans="1:11" x14ac:dyDescent="0.3">
      <c r="A283" s="7">
        <f t="shared" si="9"/>
        <v>279</v>
      </c>
      <c r="B283" s="60"/>
      <c r="C283" s="10"/>
      <c r="D283" s="3"/>
      <c r="E283" s="3"/>
      <c r="F283" s="3"/>
      <c r="G283" s="3"/>
      <c r="H283" s="49"/>
      <c r="I283" s="3"/>
      <c r="J283" s="3" t="str">
        <f t="shared" si="8"/>
        <v/>
      </c>
      <c r="K283" s="96"/>
    </row>
    <row r="284" spans="1:11" x14ac:dyDescent="0.3">
      <c r="A284" s="7">
        <f t="shared" si="9"/>
        <v>280</v>
      </c>
      <c r="B284" s="60"/>
      <c r="C284" s="10"/>
      <c r="D284" s="3"/>
      <c r="E284" s="3"/>
      <c r="F284" s="3"/>
      <c r="G284" s="3"/>
      <c r="H284" s="49"/>
      <c r="I284" s="3"/>
      <c r="J284" s="3" t="str">
        <f t="shared" si="8"/>
        <v/>
      </c>
      <c r="K284" s="96"/>
    </row>
    <row r="285" spans="1:11" x14ac:dyDescent="0.3">
      <c r="A285" s="7">
        <f t="shared" si="9"/>
        <v>281</v>
      </c>
      <c r="B285" s="60"/>
      <c r="C285" s="10"/>
      <c r="D285" s="3"/>
      <c r="E285" s="3"/>
      <c r="F285" s="3"/>
      <c r="G285" s="3"/>
      <c r="H285" s="49"/>
      <c r="I285" s="3"/>
      <c r="J285" s="3" t="str">
        <f t="shared" si="8"/>
        <v/>
      </c>
      <c r="K285" s="96"/>
    </row>
    <row r="286" spans="1:11" x14ac:dyDescent="0.3">
      <c r="A286" s="7">
        <f t="shared" si="9"/>
        <v>282</v>
      </c>
      <c r="B286" s="60"/>
      <c r="C286" s="10"/>
      <c r="D286" s="3"/>
      <c r="E286" s="3"/>
      <c r="F286" s="3"/>
      <c r="G286" s="3"/>
      <c r="H286" s="49"/>
      <c r="I286" s="3"/>
      <c r="J286" s="3" t="str">
        <f t="shared" si="8"/>
        <v/>
      </c>
      <c r="K286" s="96"/>
    </row>
    <row r="287" spans="1:11" x14ac:dyDescent="0.3">
      <c r="A287" s="7">
        <f t="shared" si="9"/>
        <v>283</v>
      </c>
      <c r="B287" s="60"/>
      <c r="C287" s="10"/>
      <c r="D287" s="3"/>
      <c r="E287" s="3"/>
      <c r="F287" s="3"/>
      <c r="G287" s="3"/>
      <c r="H287" s="49"/>
      <c r="I287" s="3"/>
      <c r="J287" s="3" t="str">
        <f t="shared" si="8"/>
        <v/>
      </c>
      <c r="K287" s="96"/>
    </row>
    <row r="288" spans="1:11" x14ac:dyDescent="0.3">
      <c r="A288" s="7">
        <f t="shared" si="9"/>
        <v>284</v>
      </c>
      <c r="B288" s="60"/>
      <c r="C288" s="10"/>
      <c r="D288" s="3"/>
      <c r="E288" s="3"/>
      <c r="F288" s="3"/>
      <c r="G288" s="3"/>
      <c r="H288" s="49"/>
      <c r="I288" s="3"/>
      <c r="J288" s="3" t="str">
        <f t="shared" si="8"/>
        <v/>
      </c>
      <c r="K288" s="96"/>
    </row>
    <row r="289" spans="1:11" x14ac:dyDescent="0.3">
      <c r="A289" s="7">
        <f t="shared" si="9"/>
        <v>285</v>
      </c>
      <c r="B289" s="60"/>
      <c r="C289" s="10"/>
      <c r="D289" s="3"/>
      <c r="E289" s="3"/>
      <c r="F289" s="3"/>
      <c r="G289" s="3"/>
      <c r="H289" s="49"/>
      <c r="I289" s="3"/>
      <c r="J289" s="3" t="str">
        <f t="shared" si="8"/>
        <v/>
      </c>
      <c r="K289" s="96"/>
    </row>
    <row r="290" spans="1:11" x14ac:dyDescent="0.3">
      <c r="A290" s="7">
        <f t="shared" si="9"/>
        <v>286</v>
      </c>
      <c r="B290" s="60"/>
      <c r="C290" s="10"/>
      <c r="D290" s="3"/>
      <c r="E290" s="3"/>
      <c r="F290" s="3"/>
      <c r="G290" s="3"/>
      <c r="H290" s="49"/>
      <c r="I290" s="3"/>
      <c r="J290" s="3" t="str">
        <f t="shared" si="8"/>
        <v/>
      </c>
      <c r="K290" s="96"/>
    </row>
    <row r="291" spans="1:11" x14ac:dyDescent="0.3">
      <c r="A291" s="7">
        <f t="shared" si="9"/>
        <v>287</v>
      </c>
      <c r="B291" s="60"/>
      <c r="C291" s="10"/>
      <c r="D291" s="3"/>
      <c r="E291" s="3"/>
      <c r="F291" s="3"/>
      <c r="G291" s="3"/>
      <c r="H291" s="49"/>
      <c r="I291" s="3"/>
      <c r="J291" s="3" t="str">
        <f t="shared" si="8"/>
        <v/>
      </c>
      <c r="K291" s="96"/>
    </row>
    <row r="292" spans="1:11" x14ac:dyDescent="0.3">
      <c r="A292" s="7">
        <f t="shared" si="9"/>
        <v>288</v>
      </c>
      <c r="B292" s="60"/>
      <c r="C292" s="10"/>
      <c r="D292" s="3"/>
      <c r="E292" s="3"/>
      <c r="F292" s="3"/>
      <c r="G292" s="3"/>
      <c r="H292" s="49"/>
      <c r="I292" s="3"/>
      <c r="J292" s="3" t="str">
        <f t="shared" si="8"/>
        <v/>
      </c>
      <c r="K292" s="96"/>
    </row>
    <row r="293" spans="1:11" x14ac:dyDescent="0.3">
      <c r="A293" s="7">
        <f t="shared" si="9"/>
        <v>289</v>
      </c>
      <c r="B293" s="60"/>
      <c r="C293" s="10"/>
      <c r="D293" s="3"/>
      <c r="E293" s="3"/>
      <c r="F293" s="3"/>
      <c r="G293" s="3"/>
      <c r="H293" s="49"/>
      <c r="I293" s="3"/>
      <c r="J293" s="3" t="str">
        <f t="shared" si="8"/>
        <v/>
      </c>
      <c r="K293" s="96"/>
    </row>
    <row r="294" spans="1:11" x14ac:dyDescent="0.3">
      <c r="A294" s="7">
        <f t="shared" si="9"/>
        <v>290</v>
      </c>
      <c r="B294" s="60"/>
      <c r="C294" s="10"/>
      <c r="D294" s="3"/>
      <c r="E294" s="3"/>
      <c r="F294" s="3"/>
      <c r="G294" s="3"/>
      <c r="H294" s="49"/>
      <c r="I294" s="3"/>
      <c r="J294" s="3" t="str">
        <f t="shared" si="8"/>
        <v/>
      </c>
      <c r="K294" s="96"/>
    </row>
    <row r="295" spans="1:11" x14ac:dyDescent="0.3">
      <c r="A295" s="7">
        <f t="shared" si="9"/>
        <v>291</v>
      </c>
      <c r="B295" s="60"/>
      <c r="C295" s="10"/>
      <c r="D295" s="3"/>
      <c r="E295" s="3"/>
      <c r="F295" s="3"/>
      <c r="G295" s="3"/>
      <c r="H295" s="49"/>
      <c r="I295" s="3"/>
      <c r="J295" s="3" t="str">
        <f t="shared" si="8"/>
        <v/>
      </c>
      <c r="K295" s="96"/>
    </row>
    <row r="296" spans="1:11" x14ac:dyDescent="0.3">
      <c r="A296" s="7">
        <f t="shared" si="9"/>
        <v>292</v>
      </c>
      <c r="B296" s="60"/>
      <c r="C296" s="10"/>
      <c r="D296" s="3"/>
      <c r="E296" s="3"/>
      <c r="F296" s="3"/>
      <c r="G296" s="3"/>
      <c r="H296" s="49"/>
      <c r="I296" s="3"/>
      <c r="J296" s="3" t="str">
        <f t="shared" si="8"/>
        <v/>
      </c>
      <c r="K296" s="96"/>
    </row>
    <row r="297" spans="1:11" x14ac:dyDescent="0.3">
      <c r="A297" s="7">
        <f t="shared" si="9"/>
        <v>293</v>
      </c>
      <c r="B297" s="60"/>
      <c r="C297" s="10"/>
      <c r="D297" s="3"/>
      <c r="E297" s="3"/>
      <c r="F297" s="3"/>
      <c r="G297" s="3"/>
      <c r="H297" s="49"/>
      <c r="I297" s="3"/>
      <c r="J297" s="3" t="str">
        <f t="shared" si="8"/>
        <v/>
      </c>
      <c r="K297" s="96"/>
    </row>
    <row r="298" spans="1:11" x14ac:dyDescent="0.3">
      <c r="A298" s="7">
        <f t="shared" si="9"/>
        <v>294</v>
      </c>
      <c r="B298" s="60"/>
      <c r="C298" s="10"/>
      <c r="D298" s="3"/>
      <c r="E298" s="3"/>
      <c r="F298" s="3"/>
      <c r="G298" s="3"/>
      <c r="H298" s="49"/>
      <c r="I298" s="3"/>
      <c r="J298" s="3" t="str">
        <f t="shared" si="8"/>
        <v/>
      </c>
      <c r="K298" s="96"/>
    </row>
    <row r="299" spans="1:11" x14ac:dyDescent="0.3">
      <c r="A299" s="7">
        <f t="shared" si="9"/>
        <v>295</v>
      </c>
      <c r="B299" s="60"/>
      <c r="C299" s="10"/>
      <c r="D299" s="3"/>
      <c r="E299" s="3"/>
      <c r="F299" s="3"/>
      <c r="G299" s="3"/>
      <c r="H299" s="49"/>
      <c r="I299" s="3"/>
      <c r="J299" s="3" t="str">
        <f t="shared" si="8"/>
        <v/>
      </c>
      <c r="K299" s="96"/>
    </row>
    <row r="300" spans="1:11" x14ac:dyDescent="0.3">
      <c r="A300" s="7">
        <f t="shared" si="9"/>
        <v>296</v>
      </c>
      <c r="B300" s="60"/>
      <c r="C300" s="10"/>
      <c r="D300" s="3"/>
      <c r="E300" s="3"/>
      <c r="F300" s="3"/>
      <c r="G300" s="3"/>
      <c r="H300" s="49"/>
      <c r="I300" s="3"/>
      <c r="J300" s="3" t="str">
        <f t="shared" si="8"/>
        <v/>
      </c>
      <c r="K300" s="96"/>
    </row>
    <row r="301" spans="1:11" x14ac:dyDescent="0.3">
      <c r="A301" s="7">
        <f t="shared" si="9"/>
        <v>297</v>
      </c>
      <c r="B301" s="60"/>
      <c r="C301" s="10"/>
      <c r="D301" s="3"/>
      <c r="E301" s="3"/>
      <c r="F301" s="3"/>
      <c r="G301" s="3"/>
      <c r="H301" s="49"/>
      <c r="I301" s="3"/>
      <c r="J301" s="3" t="str">
        <f t="shared" si="8"/>
        <v/>
      </c>
      <c r="K301" s="96"/>
    </row>
    <row r="302" spans="1:11" x14ac:dyDescent="0.3">
      <c r="A302" s="7">
        <f t="shared" si="9"/>
        <v>298</v>
      </c>
      <c r="B302" s="60"/>
      <c r="C302" s="10"/>
      <c r="D302" s="3"/>
      <c r="E302" s="3"/>
      <c r="F302" s="3"/>
      <c r="G302" s="3"/>
      <c r="H302" s="49"/>
      <c r="I302" s="3"/>
      <c r="J302" s="3" t="str">
        <f t="shared" si="8"/>
        <v/>
      </c>
      <c r="K302" s="96"/>
    </row>
    <row r="303" spans="1:11" x14ac:dyDescent="0.3">
      <c r="A303" s="7">
        <f t="shared" si="9"/>
        <v>299</v>
      </c>
      <c r="B303" s="60"/>
      <c r="C303" s="10"/>
      <c r="D303" s="3"/>
      <c r="E303" s="3"/>
      <c r="F303" s="3"/>
      <c r="G303" s="3"/>
      <c r="H303" s="49"/>
      <c r="I303" s="3"/>
      <c r="J303" s="3" t="str">
        <f t="shared" si="8"/>
        <v/>
      </c>
      <c r="K303" s="96"/>
    </row>
    <row r="304" spans="1:11" x14ac:dyDescent="0.3">
      <c r="A304" s="7">
        <f t="shared" si="9"/>
        <v>300</v>
      </c>
      <c r="B304" s="60"/>
      <c r="C304" s="10"/>
      <c r="D304" s="3"/>
      <c r="E304" s="3"/>
      <c r="F304" s="3"/>
      <c r="G304" s="3"/>
      <c r="H304" s="49"/>
      <c r="I304" s="3"/>
      <c r="J304" s="3" t="str">
        <f t="shared" si="8"/>
        <v/>
      </c>
      <c r="K304" s="96"/>
    </row>
    <row r="305" spans="1:11" x14ac:dyDescent="0.3">
      <c r="A305" s="7">
        <f t="shared" si="9"/>
        <v>301</v>
      </c>
      <c r="B305" s="60"/>
      <c r="C305" s="10"/>
      <c r="D305" s="3"/>
      <c r="E305" s="3"/>
      <c r="F305" s="3"/>
      <c r="G305" s="3"/>
      <c r="H305" s="49"/>
      <c r="I305" s="3"/>
      <c r="J305" s="3" t="str">
        <f t="shared" si="8"/>
        <v/>
      </c>
      <c r="K305" s="96"/>
    </row>
    <row r="306" spans="1:11" x14ac:dyDescent="0.3">
      <c r="A306" s="7">
        <f t="shared" si="9"/>
        <v>302</v>
      </c>
      <c r="B306" s="60"/>
      <c r="C306" s="10"/>
      <c r="D306" s="3"/>
      <c r="E306" s="3"/>
      <c r="F306" s="3"/>
      <c r="G306" s="3"/>
      <c r="H306" s="49"/>
      <c r="I306" s="3"/>
      <c r="J306" s="3" t="str">
        <f t="shared" si="8"/>
        <v/>
      </c>
      <c r="K306" s="96"/>
    </row>
    <row r="307" spans="1:11" x14ac:dyDescent="0.3">
      <c r="A307" s="7">
        <f t="shared" si="9"/>
        <v>303</v>
      </c>
      <c r="B307" s="60"/>
      <c r="C307" s="10"/>
      <c r="D307" s="3"/>
      <c r="E307" s="3"/>
      <c r="F307" s="3"/>
      <c r="G307" s="3"/>
      <c r="H307" s="49"/>
      <c r="I307" s="3"/>
      <c r="J307" s="3" t="str">
        <f t="shared" si="8"/>
        <v/>
      </c>
      <c r="K307" s="96"/>
    </row>
    <row r="308" spans="1:11" x14ac:dyDescent="0.3">
      <c r="A308" s="7">
        <f t="shared" si="9"/>
        <v>304</v>
      </c>
      <c r="B308" s="60"/>
      <c r="C308" s="10"/>
      <c r="D308" s="3"/>
      <c r="E308" s="3"/>
      <c r="F308" s="3"/>
      <c r="G308" s="3"/>
      <c r="H308" s="49"/>
      <c r="I308" s="3"/>
      <c r="J308" s="3" t="str">
        <f t="shared" si="8"/>
        <v/>
      </c>
      <c r="K308" s="96"/>
    </row>
    <row r="309" spans="1:11" x14ac:dyDescent="0.3">
      <c r="A309" s="7">
        <f t="shared" si="9"/>
        <v>305</v>
      </c>
      <c r="B309" s="60"/>
      <c r="C309" s="10"/>
      <c r="D309" s="3"/>
      <c r="E309" s="3"/>
      <c r="F309" s="3"/>
      <c r="G309" s="3"/>
      <c r="H309" s="49"/>
      <c r="I309" s="3"/>
      <c r="J309" s="3" t="str">
        <f t="shared" si="8"/>
        <v/>
      </c>
      <c r="K309" s="96"/>
    </row>
    <row r="310" spans="1:11" x14ac:dyDescent="0.3">
      <c r="A310" s="7">
        <f t="shared" si="9"/>
        <v>306</v>
      </c>
      <c r="B310" s="60"/>
      <c r="C310" s="10"/>
      <c r="D310" s="3"/>
      <c r="E310" s="3"/>
      <c r="F310" s="3"/>
      <c r="G310" s="3"/>
      <c r="H310" s="49"/>
      <c r="I310" s="3"/>
      <c r="J310" s="3" t="str">
        <f t="shared" si="8"/>
        <v/>
      </c>
      <c r="K310" s="96"/>
    </row>
    <row r="311" spans="1:11" x14ac:dyDescent="0.3">
      <c r="A311" s="7">
        <f t="shared" si="9"/>
        <v>307</v>
      </c>
      <c r="B311" s="60"/>
      <c r="C311" s="10"/>
      <c r="D311" s="3"/>
      <c r="E311" s="3"/>
      <c r="F311" s="3"/>
      <c r="G311" s="3"/>
      <c r="H311" s="49"/>
      <c r="I311" s="3"/>
      <c r="J311" s="3" t="str">
        <f t="shared" si="8"/>
        <v/>
      </c>
      <c r="K311" s="96"/>
    </row>
    <row r="312" spans="1:11" x14ac:dyDescent="0.3">
      <c r="A312" s="7">
        <f t="shared" si="9"/>
        <v>308</v>
      </c>
      <c r="B312" s="60"/>
      <c r="C312" s="10"/>
      <c r="D312" s="3"/>
      <c r="E312" s="3"/>
      <c r="F312" s="3"/>
      <c r="G312" s="3"/>
      <c r="H312" s="49"/>
      <c r="I312" s="3"/>
      <c r="J312" s="3" t="str">
        <f t="shared" si="8"/>
        <v/>
      </c>
      <c r="K312" s="96"/>
    </row>
    <row r="313" spans="1:11" x14ac:dyDescent="0.3">
      <c r="A313" s="7">
        <f t="shared" si="9"/>
        <v>309</v>
      </c>
      <c r="B313" s="60"/>
      <c r="C313" s="10"/>
      <c r="D313" s="3"/>
      <c r="E313" s="3"/>
      <c r="F313" s="3"/>
      <c r="G313" s="3"/>
      <c r="H313" s="49"/>
      <c r="I313" s="3"/>
      <c r="J313" s="3" t="str">
        <f t="shared" si="8"/>
        <v/>
      </c>
      <c r="K313" s="96"/>
    </row>
    <row r="314" spans="1:11" x14ac:dyDescent="0.3">
      <c r="A314" s="7">
        <f t="shared" si="9"/>
        <v>310</v>
      </c>
      <c r="B314" s="60"/>
      <c r="C314" s="10"/>
      <c r="D314" s="3"/>
      <c r="E314" s="3"/>
      <c r="F314" s="3"/>
      <c r="G314" s="3"/>
      <c r="H314" s="49"/>
      <c r="I314" s="3"/>
      <c r="J314" s="3" t="str">
        <f t="shared" si="8"/>
        <v/>
      </c>
      <c r="K314" s="96"/>
    </row>
    <row r="315" spans="1:11" x14ac:dyDescent="0.3">
      <c r="A315" s="7">
        <f t="shared" si="9"/>
        <v>311</v>
      </c>
      <c r="B315" s="60"/>
      <c r="C315" s="10"/>
      <c r="D315" s="3"/>
      <c r="E315" s="3"/>
      <c r="F315" s="3"/>
      <c r="G315" s="3"/>
      <c r="H315" s="49"/>
      <c r="I315" s="3"/>
      <c r="J315" s="3" t="str">
        <f t="shared" si="8"/>
        <v/>
      </c>
      <c r="K315" s="96"/>
    </row>
    <row r="316" spans="1:11" x14ac:dyDescent="0.3">
      <c r="A316" s="7">
        <f t="shared" si="9"/>
        <v>312</v>
      </c>
      <c r="B316" s="60"/>
      <c r="C316" s="10"/>
      <c r="D316" s="3"/>
      <c r="E316" s="3"/>
      <c r="F316" s="3"/>
      <c r="G316" s="3"/>
      <c r="H316" s="49"/>
      <c r="I316" s="3"/>
      <c r="J316" s="3" t="str">
        <f t="shared" si="8"/>
        <v/>
      </c>
      <c r="K316" s="96"/>
    </row>
    <row r="317" spans="1:11" x14ac:dyDescent="0.3">
      <c r="A317" s="7">
        <f t="shared" si="9"/>
        <v>313</v>
      </c>
      <c r="B317" s="60"/>
      <c r="C317" s="10"/>
      <c r="D317" s="3"/>
      <c r="E317" s="3"/>
      <c r="F317" s="3"/>
      <c r="G317" s="3"/>
      <c r="H317" s="49"/>
      <c r="I317" s="3"/>
      <c r="J317" s="3" t="str">
        <f t="shared" si="8"/>
        <v/>
      </c>
      <c r="K317" s="96"/>
    </row>
    <row r="318" spans="1:11" x14ac:dyDescent="0.3">
      <c r="A318" s="7">
        <f t="shared" si="9"/>
        <v>314</v>
      </c>
      <c r="B318" s="60"/>
      <c r="C318" s="10"/>
      <c r="D318" s="3"/>
      <c r="E318" s="3"/>
      <c r="F318" s="3"/>
      <c r="G318" s="3"/>
      <c r="H318" s="49"/>
      <c r="I318" s="3"/>
      <c r="J318" s="3" t="str">
        <f t="shared" si="8"/>
        <v/>
      </c>
      <c r="K318" s="96"/>
    </row>
    <row r="319" spans="1:11" x14ac:dyDescent="0.3">
      <c r="A319" s="7">
        <f t="shared" si="9"/>
        <v>315</v>
      </c>
      <c r="B319" s="60"/>
      <c r="C319" s="10"/>
      <c r="D319" s="3"/>
      <c r="E319" s="3"/>
      <c r="F319" s="3"/>
      <c r="G319" s="3"/>
      <c r="H319" s="49"/>
      <c r="I319" s="3"/>
      <c r="J319" s="3" t="str">
        <f t="shared" si="8"/>
        <v/>
      </c>
      <c r="K319" s="96"/>
    </row>
    <row r="320" spans="1:11" x14ac:dyDescent="0.3">
      <c r="A320" s="7">
        <f t="shared" si="9"/>
        <v>316</v>
      </c>
      <c r="B320" s="60"/>
      <c r="C320" s="10"/>
      <c r="D320" s="3"/>
      <c r="E320" s="3"/>
      <c r="F320" s="3"/>
      <c r="G320" s="3"/>
      <c r="H320" s="49"/>
      <c r="I320" s="3"/>
      <c r="J320" s="3" t="str">
        <f t="shared" si="8"/>
        <v/>
      </c>
      <c r="K320" s="96"/>
    </row>
    <row r="321" spans="1:11" x14ac:dyDescent="0.3">
      <c r="A321" s="7">
        <f t="shared" si="9"/>
        <v>317</v>
      </c>
      <c r="B321" s="60"/>
      <c r="C321" s="10"/>
      <c r="D321" s="3"/>
      <c r="E321" s="3"/>
      <c r="F321" s="3"/>
      <c r="G321" s="3"/>
      <c r="H321" s="49"/>
      <c r="I321" s="3"/>
      <c r="J321" s="3" t="str">
        <f t="shared" si="8"/>
        <v/>
      </c>
      <c r="K321" s="96"/>
    </row>
    <row r="322" spans="1:11" x14ac:dyDescent="0.3">
      <c r="A322" s="7">
        <f t="shared" si="9"/>
        <v>318</v>
      </c>
      <c r="B322" s="60"/>
      <c r="C322" s="3"/>
      <c r="D322" s="3"/>
      <c r="E322" s="3"/>
      <c r="F322" s="3"/>
      <c r="G322" s="3"/>
      <c r="H322" s="49"/>
      <c r="I322" s="3"/>
      <c r="J322" s="3" t="str">
        <f t="shared" si="8"/>
        <v/>
      </c>
      <c r="K322" s="96"/>
    </row>
    <row r="323" spans="1:11" x14ac:dyDescent="0.3">
      <c r="A323" s="7">
        <f t="shared" si="9"/>
        <v>319</v>
      </c>
      <c r="B323" s="60"/>
      <c r="C323" s="3"/>
      <c r="D323" s="3"/>
      <c r="E323" s="3"/>
      <c r="F323" s="3"/>
      <c r="G323" s="3"/>
      <c r="H323" s="49"/>
      <c r="I323" s="3"/>
      <c r="J323" s="3" t="str">
        <f t="shared" si="8"/>
        <v/>
      </c>
      <c r="K323" s="96"/>
    </row>
    <row r="324" spans="1:11" x14ac:dyDescent="0.3">
      <c r="A324" s="7">
        <f t="shared" si="9"/>
        <v>320</v>
      </c>
      <c r="B324" s="60"/>
      <c r="C324" s="3"/>
      <c r="D324" s="3"/>
      <c r="E324" s="3"/>
      <c r="F324" s="3"/>
      <c r="G324" s="3"/>
      <c r="H324" s="49"/>
      <c r="I324" s="3"/>
      <c r="J324" s="3" t="str">
        <f t="shared" si="8"/>
        <v/>
      </c>
      <c r="K324" s="96"/>
    </row>
    <row r="325" spans="1:11" x14ac:dyDescent="0.3">
      <c r="A325" s="7">
        <f t="shared" si="9"/>
        <v>321</v>
      </c>
      <c r="B325" s="60"/>
      <c r="C325" s="3"/>
      <c r="D325" s="3"/>
      <c r="E325" s="3"/>
      <c r="F325" s="3"/>
      <c r="G325" s="3"/>
      <c r="H325" s="49"/>
      <c r="I325" s="3"/>
      <c r="J325" s="3" t="str">
        <f t="shared" ref="J325:J388" si="10">IF(ISBLANK(E325),"",IF(E325=I325,1,0))</f>
        <v/>
      </c>
      <c r="K325" s="96"/>
    </row>
    <row r="326" spans="1:11" x14ac:dyDescent="0.3">
      <c r="A326" s="7">
        <f t="shared" si="9"/>
        <v>322</v>
      </c>
      <c r="B326" s="60"/>
      <c r="C326" s="3"/>
      <c r="D326" s="3"/>
      <c r="E326" s="3"/>
      <c r="F326" s="3"/>
      <c r="G326" s="3"/>
      <c r="H326" s="49"/>
      <c r="I326" s="3"/>
      <c r="J326" s="3" t="str">
        <f t="shared" si="10"/>
        <v/>
      </c>
      <c r="K326" s="96"/>
    </row>
    <row r="327" spans="1:11" x14ac:dyDescent="0.3">
      <c r="A327" s="7">
        <f t="shared" ref="A327:A390" si="11">A326+1</f>
        <v>323</v>
      </c>
      <c r="B327" s="60"/>
      <c r="C327" s="3"/>
      <c r="D327" s="3"/>
      <c r="E327" s="3"/>
      <c r="F327" s="3"/>
      <c r="G327" s="3"/>
      <c r="H327" s="49"/>
      <c r="I327" s="3"/>
      <c r="J327" s="3" t="str">
        <f t="shared" si="10"/>
        <v/>
      </c>
      <c r="K327" s="96"/>
    </row>
    <row r="328" spans="1:11" x14ac:dyDescent="0.3">
      <c r="A328" s="7">
        <f t="shared" si="11"/>
        <v>324</v>
      </c>
      <c r="B328" s="60"/>
      <c r="C328" s="3"/>
      <c r="D328" s="3"/>
      <c r="E328" s="3"/>
      <c r="F328" s="3"/>
      <c r="G328" s="3"/>
      <c r="H328" s="49"/>
      <c r="I328" s="3"/>
      <c r="J328" s="3" t="str">
        <f t="shared" si="10"/>
        <v/>
      </c>
      <c r="K328" s="96"/>
    </row>
    <row r="329" spans="1:11" x14ac:dyDescent="0.3">
      <c r="A329" s="7">
        <f t="shared" si="11"/>
        <v>325</v>
      </c>
      <c r="B329" s="60"/>
      <c r="C329" s="3"/>
      <c r="D329" s="3"/>
      <c r="E329" s="3"/>
      <c r="F329" s="3"/>
      <c r="G329" s="3"/>
      <c r="H329" s="49"/>
      <c r="I329" s="3"/>
      <c r="J329" s="3" t="str">
        <f t="shared" si="10"/>
        <v/>
      </c>
      <c r="K329" s="96"/>
    </row>
    <row r="330" spans="1:11" x14ac:dyDescent="0.3">
      <c r="A330" s="7">
        <f t="shared" si="11"/>
        <v>326</v>
      </c>
      <c r="B330" s="60"/>
      <c r="C330" s="3"/>
      <c r="D330" s="3"/>
      <c r="E330" s="3"/>
      <c r="F330" s="3"/>
      <c r="G330" s="3"/>
      <c r="H330" s="49"/>
      <c r="I330" s="3"/>
      <c r="J330" s="3" t="str">
        <f t="shared" si="10"/>
        <v/>
      </c>
      <c r="K330" s="96"/>
    </row>
    <row r="331" spans="1:11" x14ac:dyDescent="0.3">
      <c r="A331" s="7">
        <f t="shared" si="11"/>
        <v>327</v>
      </c>
      <c r="B331" s="60"/>
      <c r="C331" s="3"/>
      <c r="D331" s="3"/>
      <c r="E331" s="3"/>
      <c r="F331" s="3"/>
      <c r="G331" s="3"/>
      <c r="H331" s="49"/>
      <c r="I331" s="3"/>
      <c r="J331" s="3" t="str">
        <f t="shared" si="10"/>
        <v/>
      </c>
      <c r="K331" s="96"/>
    </row>
    <row r="332" spans="1:11" x14ac:dyDescent="0.3">
      <c r="A332" s="7">
        <f t="shared" si="11"/>
        <v>328</v>
      </c>
      <c r="B332" s="60"/>
      <c r="C332" s="3"/>
      <c r="D332" s="3"/>
      <c r="E332" s="3"/>
      <c r="F332" s="3"/>
      <c r="G332" s="3"/>
      <c r="H332" s="49"/>
      <c r="I332" s="3"/>
      <c r="J332" s="3" t="str">
        <f t="shared" si="10"/>
        <v/>
      </c>
      <c r="K332" s="96"/>
    </row>
    <row r="333" spans="1:11" x14ac:dyDescent="0.3">
      <c r="A333" s="7">
        <f t="shared" si="11"/>
        <v>329</v>
      </c>
      <c r="B333" s="60"/>
      <c r="C333" s="3"/>
      <c r="D333" s="3"/>
      <c r="E333" s="3"/>
      <c r="F333" s="3"/>
      <c r="G333" s="3"/>
      <c r="H333" s="49"/>
      <c r="I333" s="3"/>
      <c r="J333" s="3" t="str">
        <f t="shared" si="10"/>
        <v/>
      </c>
      <c r="K333" s="96"/>
    </row>
    <row r="334" spans="1:11" x14ac:dyDescent="0.3">
      <c r="A334" s="7">
        <f t="shared" si="11"/>
        <v>330</v>
      </c>
      <c r="B334" s="60"/>
      <c r="C334" s="3"/>
      <c r="D334" s="3"/>
      <c r="E334" s="3"/>
      <c r="F334" s="3"/>
      <c r="G334" s="3"/>
      <c r="H334" s="49"/>
      <c r="I334" s="3"/>
      <c r="J334" s="3" t="str">
        <f t="shared" si="10"/>
        <v/>
      </c>
      <c r="K334" s="96"/>
    </row>
    <row r="335" spans="1:11" x14ac:dyDescent="0.3">
      <c r="A335" s="7">
        <f t="shared" si="11"/>
        <v>331</v>
      </c>
      <c r="B335" s="60"/>
      <c r="C335" s="3"/>
      <c r="D335" s="3"/>
      <c r="E335" s="3"/>
      <c r="F335" s="3"/>
      <c r="G335" s="3"/>
      <c r="H335" s="49"/>
      <c r="I335" s="3"/>
      <c r="J335" s="3" t="str">
        <f t="shared" si="10"/>
        <v/>
      </c>
      <c r="K335" s="96"/>
    </row>
    <row r="336" spans="1:11" x14ac:dyDescent="0.3">
      <c r="A336" s="7">
        <f t="shared" si="11"/>
        <v>332</v>
      </c>
      <c r="B336" s="60"/>
      <c r="C336" s="3"/>
      <c r="D336" s="3"/>
      <c r="E336" s="3"/>
      <c r="F336" s="3"/>
      <c r="G336" s="3"/>
      <c r="H336" s="49"/>
      <c r="I336" s="3"/>
      <c r="J336" s="3" t="str">
        <f t="shared" si="10"/>
        <v/>
      </c>
      <c r="K336" s="96"/>
    </row>
    <row r="337" spans="1:11" x14ac:dyDescent="0.3">
      <c r="A337" s="7">
        <f t="shared" si="11"/>
        <v>333</v>
      </c>
      <c r="B337" s="60"/>
      <c r="C337" s="3"/>
      <c r="D337" s="3"/>
      <c r="E337" s="3"/>
      <c r="F337" s="3"/>
      <c r="G337" s="3"/>
      <c r="H337" s="49"/>
      <c r="I337" s="3"/>
      <c r="J337" s="3" t="str">
        <f t="shared" si="10"/>
        <v/>
      </c>
      <c r="K337" s="96"/>
    </row>
    <row r="338" spans="1:11" x14ac:dyDescent="0.3">
      <c r="A338" s="7">
        <f t="shared" si="11"/>
        <v>334</v>
      </c>
      <c r="B338" s="60"/>
      <c r="C338" s="3"/>
      <c r="D338" s="3"/>
      <c r="E338" s="3"/>
      <c r="F338" s="3"/>
      <c r="G338" s="3"/>
      <c r="H338" s="49"/>
      <c r="I338" s="3"/>
      <c r="J338" s="3" t="str">
        <f t="shared" si="10"/>
        <v/>
      </c>
      <c r="K338" s="96"/>
    </row>
    <row r="339" spans="1:11" x14ac:dyDescent="0.3">
      <c r="A339" s="7">
        <f t="shared" si="11"/>
        <v>335</v>
      </c>
      <c r="B339" s="60"/>
      <c r="C339" s="3"/>
      <c r="D339" s="3"/>
      <c r="E339" s="3"/>
      <c r="F339" s="3"/>
      <c r="G339" s="3"/>
      <c r="H339" s="49"/>
      <c r="I339" s="3"/>
      <c r="J339" s="3" t="str">
        <f t="shared" si="10"/>
        <v/>
      </c>
      <c r="K339" s="96"/>
    </row>
    <row r="340" spans="1:11" x14ac:dyDescent="0.3">
      <c r="A340" s="7">
        <f t="shared" si="11"/>
        <v>336</v>
      </c>
      <c r="B340" s="60"/>
      <c r="C340" s="3"/>
      <c r="D340" s="3"/>
      <c r="E340" s="3"/>
      <c r="F340" s="3"/>
      <c r="G340" s="3"/>
      <c r="H340" s="49"/>
      <c r="I340" s="3"/>
      <c r="J340" s="3" t="str">
        <f t="shared" si="10"/>
        <v/>
      </c>
      <c r="K340" s="96"/>
    </row>
    <row r="341" spans="1:11" x14ac:dyDescent="0.3">
      <c r="A341" s="7">
        <f t="shared" si="11"/>
        <v>337</v>
      </c>
      <c r="B341" s="60"/>
      <c r="C341" s="3"/>
      <c r="D341" s="3"/>
      <c r="E341" s="3"/>
      <c r="F341" s="3"/>
      <c r="G341" s="3"/>
      <c r="H341" s="49"/>
      <c r="I341" s="3"/>
      <c r="J341" s="3" t="str">
        <f t="shared" si="10"/>
        <v/>
      </c>
      <c r="K341" s="96"/>
    </row>
    <row r="342" spans="1:11" x14ac:dyDescent="0.3">
      <c r="A342" s="7">
        <f t="shared" si="11"/>
        <v>338</v>
      </c>
      <c r="B342" s="60"/>
      <c r="C342" s="3"/>
      <c r="D342" s="3"/>
      <c r="E342" s="3"/>
      <c r="F342" s="3"/>
      <c r="G342" s="3"/>
      <c r="H342" s="49"/>
      <c r="I342" s="3"/>
      <c r="J342" s="3" t="str">
        <f t="shared" si="10"/>
        <v/>
      </c>
      <c r="K342" s="96"/>
    </row>
    <row r="343" spans="1:11" x14ac:dyDescent="0.3">
      <c r="A343" s="7">
        <f t="shared" si="11"/>
        <v>339</v>
      </c>
      <c r="B343" s="60"/>
      <c r="C343" s="3"/>
      <c r="D343" s="3"/>
      <c r="E343" s="3"/>
      <c r="F343" s="3"/>
      <c r="G343" s="3"/>
      <c r="H343" s="49"/>
      <c r="I343" s="3"/>
      <c r="J343" s="3" t="str">
        <f t="shared" si="10"/>
        <v/>
      </c>
      <c r="K343" s="96"/>
    </row>
    <row r="344" spans="1:11" x14ac:dyDescent="0.3">
      <c r="A344" s="7">
        <f t="shared" si="11"/>
        <v>340</v>
      </c>
      <c r="B344" s="60"/>
      <c r="C344" s="3"/>
      <c r="D344" s="3"/>
      <c r="E344" s="3"/>
      <c r="F344" s="3"/>
      <c r="G344" s="3"/>
      <c r="H344" s="49"/>
      <c r="I344" s="3"/>
      <c r="J344" s="3" t="str">
        <f t="shared" si="10"/>
        <v/>
      </c>
      <c r="K344" s="96"/>
    </row>
    <row r="345" spans="1:11" x14ac:dyDescent="0.3">
      <c r="A345" s="7">
        <f t="shared" si="11"/>
        <v>341</v>
      </c>
      <c r="B345" s="60"/>
      <c r="C345" s="3"/>
      <c r="D345" s="3"/>
      <c r="E345" s="3"/>
      <c r="F345" s="3"/>
      <c r="G345" s="3"/>
      <c r="H345" s="49"/>
      <c r="I345" s="3"/>
      <c r="J345" s="3" t="str">
        <f t="shared" si="10"/>
        <v/>
      </c>
      <c r="K345" s="96"/>
    </row>
    <row r="346" spans="1:11" x14ac:dyDescent="0.3">
      <c r="A346" s="7">
        <f t="shared" si="11"/>
        <v>342</v>
      </c>
      <c r="B346" s="60"/>
      <c r="C346" s="3"/>
      <c r="D346" s="3"/>
      <c r="E346" s="3"/>
      <c r="F346" s="3"/>
      <c r="G346" s="3"/>
      <c r="H346" s="49"/>
      <c r="I346" s="3"/>
      <c r="J346" s="3" t="str">
        <f t="shared" si="10"/>
        <v/>
      </c>
      <c r="K346" s="96"/>
    </row>
    <row r="347" spans="1:11" x14ac:dyDescent="0.3">
      <c r="A347" s="7">
        <f t="shared" si="11"/>
        <v>343</v>
      </c>
      <c r="B347" s="60"/>
      <c r="C347" s="3"/>
      <c r="D347" s="3"/>
      <c r="E347" s="3"/>
      <c r="F347" s="3"/>
      <c r="G347" s="3"/>
      <c r="H347" s="49"/>
      <c r="I347" s="3"/>
      <c r="J347" s="3" t="str">
        <f t="shared" si="10"/>
        <v/>
      </c>
      <c r="K347" s="96"/>
    </row>
    <row r="348" spans="1:11" x14ac:dyDescent="0.3">
      <c r="A348" s="7">
        <f t="shared" si="11"/>
        <v>344</v>
      </c>
      <c r="B348" s="60"/>
      <c r="C348" s="3"/>
      <c r="D348" s="3"/>
      <c r="E348" s="3"/>
      <c r="F348" s="3"/>
      <c r="G348" s="3"/>
      <c r="H348" s="49"/>
      <c r="I348" s="3"/>
      <c r="J348" s="3" t="str">
        <f t="shared" si="10"/>
        <v/>
      </c>
      <c r="K348" s="96"/>
    </row>
    <row r="349" spans="1:11" x14ac:dyDescent="0.3">
      <c r="A349" s="7">
        <f t="shared" si="11"/>
        <v>345</v>
      </c>
      <c r="B349" s="60"/>
      <c r="C349" s="3"/>
      <c r="D349" s="3"/>
      <c r="E349" s="3"/>
      <c r="F349" s="3"/>
      <c r="G349" s="3"/>
      <c r="H349" s="49"/>
      <c r="I349" s="3"/>
      <c r="J349" s="3" t="str">
        <f t="shared" si="10"/>
        <v/>
      </c>
      <c r="K349" s="96"/>
    </row>
    <row r="350" spans="1:11" x14ac:dyDescent="0.3">
      <c r="A350" s="7">
        <f t="shared" si="11"/>
        <v>346</v>
      </c>
      <c r="B350" s="60"/>
      <c r="C350" s="3"/>
      <c r="D350" s="3"/>
      <c r="E350" s="3"/>
      <c r="F350" s="3"/>
      <c r="G350" s="3"/>
      <c r="H350" s="49"/>
      <c r="I350" s="3"/>
      <c r="J350" s="3" t="str">
        <f t="shared" si="10"/>
        <v/>
      </c>
      <c r="K350" s="96"/>
    </row>
    <row r="351" spans="1:11" x14ac:dyDescent="0.3">
      <c r="A351" s="7">
        <f t="shared" si="11"/>
        <v>347</v>
      </c>
      <c r="B351" s="60"/>
      <c r="C351" s="3"/>
      <c r="D351" s="3"/>
      <c r="E351" s="3"/>
      <c r="F351" s="3"/>
      <c r="G351" s="3"/>
      <c r="H351" s="49"/>
      <c r="I351" s="3"/>
      <c r="J351" s="3" t="str">
        <f t="shared" si="10"/>
        <v/>
      </c>
      <c r="K351" s="96"/>
    </row>
    <row r="352" spans="1:11" x14ac:dyDescent="0.3">
      <c r="A352" s="7">
        <f t="shared" si="11"/>
        <v>348</v>
      </c>
      <c r="B352" s="60"/>
      <c r="C352" s="3"/>
      <c r="D352" s="3"/>
      <c r="E352" s="3"/>
      <c r="F352" s="3"/>
      <c r="G352" s="3"/>
      <c r="H352" s="49"/>
      <c r="I352" s="3"/>
      <c r="J352" s="3" t="str">
        <f t="shared" si="10"/>
        <v/>
      </c>
      <c r="K352" s="96"/>
    </row>
    <row r="353" spans="1:11" x14ac:dyDescent="0.3">
      <c r="A353" s="7">
        <f t="shared" si="11"/>
        <v>349</v>
      </c>
      <c r="B353" s="60"/>
      <c r="C353" s="3"/>
      <c r="D353" s="3"/>
      <c r="E353" s="3"/>
      <c r="F353" s="3"/>
      <c r="G353" s="3"/>
      <c r="H353" s="49"/>
      <c r="I353" s="3"/>
      <c r="J353" s="3" t="str">
        <f t="shared" si="10"/>
        <v/>
      </c>
      <c r="K353" s="96"/>
    </row>
    <row r="354" spans="1:11" x14ac:dyDescent="0.3">
      <c r="A354" s="7">
        <f t="shared" si="11"/>
        <v>350</v>
      </c>
      <c r="B354" s="60"/>
      <c r="C354" s="3"/>
      <c r="D354" s="3"/>
      <c r="E354" s="3"/>
      <c r="F354" s="3"/>
      <c r="G354" s="3"/>
      <c r="H354" s="49"/>
      <c r="I354" s="3"/>
      <c r="J354" s="3" t="str">
        <f t="shared" si="10"/>
        <v/>
      </c>
      <c r="K354" s="96"/>
    </row>
    <row r="355" spans="1:11" x14ac:dyDescent="0.3">
      <c r="A355" s="7">
        <f t="shared" si="11"/>
        <v>351</v>
      </c>
      <c r="B355" s="60"/>
      <c r="C355" s="3"/>
      <c r="D355" s="3"/>
      <c r="E355" s="3"/>
      <c r="F355" s="3"/>
      <c r="G355" s="3"/>
      <c r="H355" s="49"/>
      <c r="I355" s="3"/>
      <c r="J355" s="3" t="str">
        <f t="shared" si="10"/>
        <v/>
      </c>
      <c r="K355" s="96"/>
    </row>
    <row r="356" spans="1:11" x14ac:dyDescent="0.3">
      <c r="A356" s="7">
        <f t="shared" si="11"/>
        <v>352</v>
      </c>
      <c r="B356" s="60"/>
      <c r="C356" s="3"/>
      <c r="D356" s="3"/>
      <c r="E356" s="3"/>
      <c r="F356" s="3"/>
      <c r="G356" s="3"/>
      <c r="H356" s="49"/>
      <c r="I356" s="3"/>
      <c r="J356" s="3" t="str">
        <f t="shared" si="10"/>
        <v/>
      </c>
      <c r="K356" s="96"/>
    </row>
    <row r="357" spans="1:11" x14ac:dyDescent="0.3">
      <c r="A357" s="7">
        <f t="shared" si="11"/>
        <v>353</v>
      </c>
      <c r="B357" s="60"/>
      <c r="C357" s="3"/>
      <c r="D357" s="3"/>
      <c r="E357" s="3"/>
      <c r="F357" s="3"/>
      <c r="G357" s="3"/>
      <c r="H357" s="49"/>
      <c r="I357" s="3"/>
      <c r="J357" s="3" t="str">
        <f t="shared" si="10"/>
        <v/>
      </c>
      <c r="K357" s="96"/>
    </row>
    <row r="358" spans="1:11" x14ac:dyDescent="0.3">
      <c r="A358" s="7">
        <f t="shared" si="11"/>
        <v>354</v>
      </c>
      <c r="B358" s="60"/>
      <c r="C358" s="3"/>
      <c r="D358" s="3"/>
      <c r="E358" s="3"/>
      <c r="F358" s="3"/>
      <c r="G358" s="3"/>
      <c r="H358" s="49"/>
      <c r="I358" s="3"/>
      <c r="J358" s="3" t="str">
        <f t="shared" si="10"/>
        <v/>
      </c>
      <c r="K358" s="96"/>
    </row>
    <row r="359" spans="1:11" x14ac:dyDescent="0.3">
      <c r="A359" s="7">
        <f t="shared" si="11"/>
        <v>355</v>
      </c>
      <c r="B359" s="60"/>
      <c r="C359" s="3"/>
      <c r="D359" s="3"/>
      <c r="E359" s="3"/>
      <c r="F359" s="3"/>
      <c r="G359" s="3"/>
      <c r="H359" s="49"/>
      <c r="I359" s="3"/>
      <c r="J359" s="3" t="str">
        <f t="shared" si="10"/>
        <v/>
      </c>
      <c r="K359" s="96"/>
    </row>
    <row r="360" spans="1:11" x14ac:dyDescent="0.3">
      <c r="A360" s="7">
        <f t="shared" si="11"/>
        <v>356</v>
      </c>
      <c r="B360" s="60"/>
      <c r="C360" s="3"/>
      <c r="D360" s="3"/>
      <c r="E360" s="3"/>
      <c r="F360" s="3"/>
      <c r="G360" s="3"/>
      <c r="H360" s="49"/>
      <c r="I360" s="3"/>
      <c r="J360" s="3" t="str">
        <f t="shared" si="10"/>
        <v/>
      </c>
      <c r="K360" s="96"/>
    </row>
    <row r="361" spans="1:11" x14ac:dyDescent="0.3">
      <c r="A361" s="7">
        <f t="shared" si="11"/>
        <v>357</v>
      </c>
      <c r="B361" s="60"/>
      <c r="C361" s="3"/>
      <c r="D361" s="3"/>
      <c r="E361" s="3"/>
      <c r="F361" s="3"/>
      <c r="G361" s="3"/>
      <c r="H361" s="49"/>
      <c r="I361" s="3"/>
      <c r="J361" s="3" t="str">
        <f t="shared" si="10"/>
        <v/>
      </c>
      <c r="K361" s="96"/>
    </row>
    <row r="362" spans="1:11" x14ac:dyDescent="0.3">
      <c r="A362" s="7">
        <f t="shared" si="11"/>
        <v>358</v>
      </c>
      <c r="B362" s="60"/>
      <c r="C362" s="3"/>
      <c r="D362" s="3"/>
      <c r="E362" s="3"/>
      <c r="F362" s="3"/>
      <c r="G362" s="3"/>
      <c r="H362" s="49"/>
      <c r="I362" s="3"/>
      <c r="J362" s="3" t="str">
        <f t="shared" si="10"/>
        <v/>
      </c>
      <c r="K362" s="96"/>
    </row>
    <row r="363" spans="1:11" x14ac:dyDescent="0.3">
      <c r="A363" s="7">
        <f t="shared" si="11"/>
        <v>359</v>
      </c>
      <c r="B363" s="60"/>
      <c r="C363" s="3"/>
      <c r="D363" s="3"/>
      <c r="E363" s="3"/>
      <c r="F363" s="3"/>
      <c r="G363" s="3"/>
      <c r="H363" s="49"/>
      <c r="I363" s="3"/>
      <c r="J363" s="3" t="str">
        <f t="shared" si="10"/>
        <v/>
      </c>
      <c r="K363" s="96"/>
    </row>
    <row r="364" spans="1:11" x14ac:dyDescent="0.3">
      <c r="A364" s="7">
        <f t="shared" si="11"/>
        <v>360</v>
      </c>
      <c r="B364" s="60"/>
      <c r="C364" s="3"/>
      <c r="D364" s="3"/>
      <c r="E364" s="3"/>
      <c r="F364" s="3"/>
      <c r="G364" s="3"/>
      <c r="H364" s="49"/>
      <c r="I364" s="3"/>
      <c r="J364" s="3" t="str">
        <f t="shared" si="10"/>
        <v/>
      </c>
      <c r="K364" s="96"/>
    </row>
    <row r="365" spans="1:11" x14ac:dyDescent="0.3">
      <c r="A365" s="7">
        <f t="shared" si="11"/>
        <v>361</v>
      </c>
      <c r="B365" s="60"/>
      <c r="C365" s="3"/>
      <c r="D365" s="3"/>
      <c r="E365" s="3"/>
      <c r="F365" s="3"/>
      <c r="G365" s="3"/>
      <c r="H365" s="49"/>
      <c r="I365" s="3"/>
      <c r="J365" s="3" t="str">
        <f t="shared" si="10"/>
        <v/>
      </c>
      <c r="K365" s="96"/>
    </row>
    <row r="366" spans="1:11" x14ac:dyDescent="0.3">
      <c r="A366" s="7">
        <f t="shared" si="11"/>
        <v>362</v>
      </c>
      <c r="B366" s="60"/>
      <c r="C366" s="3"/>
      <c r="D366" s="3"/>
      <c r="E366" s="3"/>
      <c r="F366" s="3"/>
      <c r="G366" s="3"/>
      <c r="H366" s="49"/>
      <c r="I366" s="3"/>
      <c r="J366" s="3" t="str">
        <f t="shared" si="10"/>
        <v/>
      </c>
      <c r="K366" s="96"/>
    </row>
    <row r="367" spans="1:11" x14ac:dyDescent="0.3">
      <c r="A367" s="7">
        <f t="shared" si="11"/>
        <v>363</v>
      </c>
      <c r="B367" s="60"/>
      <c r="C367" s="3"/>
      <c r="D367" s="3"/>
      <c r="E367" s="3"/>
      <c r="F367" s="3"/>
      <c r="G367" s="3"/>
      <c r="H367" s="49"/>
      <c r="I367" s="3"/>
      <c r="J367" s="3" t="str">
        <f t="shared" si="10"/>
        <v/>
      </c>
      <c r="K367" s="96"/>
    </row>
    <row r="368" spans="1:11" x14ac:dyDescent="0.3">
      <c r="A368" s="7">
        <f t="shared" si="11"/>
        <v>364</v>
      </c>
      <c r="B368" s="60"/>
      <c r="C368" s="3"/>
      <c r="D368" s="3"/>
      <c r="E368" s="3"/>
      <c r="F368" s="3"/>
      <c r="G368" s="3"/>
      <c r="H368" s="49"/>
      <c r="I368" s="3"/>
      <c r="J368" s="3" t="str">
        <f t="shared" si="10"/>
        <v/>
      </c>
      <c r="K368" s="96"/>
    </row>
    <row r="369" spans="1:11" x14ac:dyDescent="0.3">
      <c r="A369" s="7">
        <f t="shared" si="11"/>
        <v>365</v>
      </c>
      <c r="B369" s="60"/>
      <c r="C369" s="3"/>
      <c r="D369" s="3"/>
      <c r="E369" s="3"/>
      <c r="F369" s="3"/>
      <c r="G369" s="3"/>
      <c r="H369" s="49"/>
      <c r="I369" s="3"/>
      <c r="J369" s="3" t="str">
        <f t="shared" si="10"/>
        <v/>
      </c>
      <c r="K369" s="96"/>
    </row>
    <row r="370" spans="1:11" x14ac:dyDescent="0.3">
      <c r="A370" s="7">
        <f t="shared" si="11"/>
        <v>366</v>
      </c>
      <c r="B370" s="60"/>
      <c r="C370" s="3"/>
      <c r="D370" s="3"/>
      <c r="E370" s="3"/>
      <c r="F370" s="3"/>
      <c r="G370" s="3"/>
      <c r="H370" s="49"/>
      <c r="I370" s="3"/>
      <c r="J370" s="3" t="str">
        <f t="shared" si="10"/>
        <v/>
      </c>
      <c r="K370" s="96"/>
    </row>
    <row r="371" spans="1:11" x14ac:dyDescent="0.3">
      <c r="A371" s="7">
        <f t="shared" si="11"/>
        <v>367</v>
      </c>
      <c r="B371" s="60"/>
      <c r="C371" s="3"/>
      <c r="D371" s="3"/>
      <c r="E371" s="3"/>
      <c r="F371" s="3"/>
      <c r="G371" s="3"/>
      <c r="H371" s="49"/>
      <c r="I371" s="3"/>
      <c r="J371" s="3" t="str">
        <f t="shared" si="10"/>
        <v/>
      </c>
      <c r="K371" s="96"/>
    </row>
    <row r="372" spans="1:11" x14ac:dyDescent="0.3">
      <c r="A372" s="7">
        <f t="shared" si="11"/>
        <v>368</v>
      </c>
      <c r="B372" s="60"/>
      <c r="C372" s="3"/>
      <c r="D372" s="3"/>
      <c r="E372" s="3"/>
      <c r="F372" s="3"/>
      <c r="G372" s="3"/>
      <c r="H372" s="49"/>
      <c r="I372" s="3"/>
      <c r="J372" s="3" t="str">
        <f t="shared" si="10"/>
        <v/>
      </c>
      <c r="K372" s="96"/>
    </row>
    <row r="373" spans="1:11" x14ac:dyDescent="0.3">
      <c r="A373" s="7">
        <f t="shared" si="11"/>
        <v>369</v>
      </c>
      <c r="B373" s="60"/>
      <c r="C373" s="3"/>
      <c r="D373" s="3"/>
      <c r="E373" s="3"/>
      <c r="F373" s="3"/>
      <c r="G373" s="3"/>
      <c r="H373" s="49"/>
      <c r="I373" s="3"/>
      <c r="J373" s="3" t="str">
        <f t="shared" si="10"/>
        <v/>
      </c>
      <c r="K373" s="96"/>
    </row>
    <row r="374" spans="1:11" x14ac:dyDescent="0.3">
      <c r="A374" s="7">
        <f t="shared" si="11"/>
        <v>370</v>
      </c>
      <c r="B374" s="60"/>
      <c r="C374" s="3"/>
      <c r="D374" s="3"/>
      <c r="E374" s="3"/>
      <c r="F374" s="3"/>
      <c r="G374" s="3"/>
      <c r="H374" s="49"/>
      <c r="I374" s="3"/>
      <c r="J374" s="3" t="str">
        <f t="shared" si="10"/>
        <v/>
      </c>
      <c r="K374" s="96"/>
    </row>
    <row r="375" spans="1:11" x14ac:dyDescent="0.3">
      <c r="A375" s="7">
        <f t="shared" si="11"/>
        <v>371</v>
      </c>
      <c r="B375" s="60"/>
      <c r="C375" s="3"/>
      <c r="D375" s="3"/>
      <c r="E375" s="3"/>
      <c r="F375" s="3"/>
      <c r="G375" s="3"/>
      <c r="H375" s="49"/>
      <c r="I375" s="3"/>
      <c r="J375" s="3" t="str">
        <f t="shared" si="10"/>
        <v/>
      </c>
      <c r="K375" s="96"/>
    </row>
    <row r="376" spans="1:11" x14ac:dyDescent="0.3">
      <c r="A376" s="7">
        <f t="shared" si="11"/>
        <v>372</v>
      </c>
      <c r="B376" s="60"/>
      <c r="C376" s="3"/>
      <c r="D376" s="3"/>
      <c r="E376" s="3"/>
      <c r="F376" s="3"/>
      <c r="G376" s="3"/>
      <c r="H376" s="49"/>
      <c r="I376" s="3"/>
      <c r="J376" s="3" t="str">
        <f t="shared" si="10"/>
        <v/>
      </c>
      <c r="K376" s="96"/>
    </row>
    <row r="377" spans="1:11" x14ac:dyDescent="0.3">
      <c r="A377" s="7">
        <f t="shared" si="11"/>
        <v>373</v>
      </c>
      <c r="B377" s="60"/>
      <c r="C377" s="3"/>
      <c r="D377" s="3"/>
      <c r="E377" s="3"/>
      <c r="F377" s="3"/>
      <c r="G377" s="3"/>
      <c r="H377" s="49"/>
      <c r="I377" s="3"/>
      <c r="J377" s="3" t="str">
        <f t="shared" si="10"/>
        <v/>
      </c>
      <c r="K377" s="96"/>
    </row>
    <row r="378" spans="1:11" x14ac:dyDescent="0.3">
      <c r="A378" s="7">
        <f t="shared" si="11"/>
        <v>374</v>
      </c>
      <c r="B378" s="60"/>
      <c r="C378" s="3"/>
      <c r="D378" s="3"/>
      <c r="E378" s="3"/>
      <c r="F378" s="3"/>
      <c r="G378" s="3"/>
      <c r="H378" s="49"/>
      <c r="I378" s="3"/>
      <c r="J378" s="3" t="str">
        <f t="shared" si="10"/>
        <v/>
      </c>
      <c r="K378" s="96"/>
    </row>
    <row r="379" spans="1:11" x14ac:dyDescent="0.3">
      <c r="A379" s="7">
        <f t="shared" si="11"/>
        <v>375</v>
      </c>
      <c r="B379" s="60"/>
      <c r="C379" s="3"/>
      <c r="D379" s="3"/>
      <c r="E379" s="3"/>
      <c r="F379" s="3"/>
      <c r="G379" s="3"/>
      <c r="H379" s="49"/>
      <c r="I379" s="3"/>
      <c r="J379" s="3" t="str">
        <f t="shared" si="10"/>
        <v/>
      </c>
      <c r="K379" s="96"/>
    </row>
    <row r="380" spans="1:11" x14ac:dyDescent="0.3">
      <c r="A380" s="7">
        <f t="shared" si="11"/>
        <v>376</v>
      </c>
      <c r="B380" s="60"/>
      <c r="C380" s="3"/>
      <c r="D380" s="3"/>
      <c r="E380" s="3"/>
      <c r="F380" s="3"/>
      <c r="G380" s="3"/>
      <c r="H380" s="49"/>
      <c r="I380" s="3"/>
      <c r="J380" s="3" t="str">
        <f t="shared" si="10"/>
        <v/>
      </c>
      <c r="K380" s="96"/>
    </row>
    <row r="381" spans="1:11" x14ac:dyDescent="0.3">
      <c r="A381" s="7">
        <f t="shared" si="11"/>
        <v>377</v>
      </c>
      <c r="B381" s="60"/>
      <c r="C381" s="3"/>
      <c r="D381" s="3"/>
      <c r="E381" s="3"/>
      <c r="F381" s="3"/>
      <c r="G381" s="3"/>
      <c r="H381" s="49"/>
      <c r="I381" s="3"/>
      <c r="J381" s="3" t="str">
        <f t="shared" si="10"/>
        <v/>
      </c>
      <c r="K381" s="96"/>
    </row>
    <row r="382" spans="1:11" x14ac:dyDescent="0.3">
      <c r="A382" s="7">
        <f t="shared" si="11"/>
        <v>378</v>
      </c>
      <c r="B382" s="60"/>
      <c r="C382" s="3"/>
      <c r="D382" s="3"/>
      <c r="E382" s="3"/>
      <c r="F382" s="3"/>
      <c r="G382" s="3"/>
      <c r="H382" s="49"/>
      <c r="I382" s="3"/>
      <c r="J382" s="3" t="str">
        <f t="shared" si="10"/>
        <v/>
      </c>
      <c r="K382" s="96"/>
    </row>
    <row r="383" spans="1:11" x14ac:dyDescent="0.3">
      <c r="A383" s="7">
        <f t="shared" si="11"/>
        <v>379</v>
      </c>
      <c r="B383" s="60"/>
      <c r="C383" s="3"/>
      <c r="D383" s="3"/>
      <c r="E383" s="3"/>
      <c r="F383" s="3"/>
      <c r="G383" s="3"/>
      <c r="H383" s="49"/>
      <c r="I383" s="3"/>
      <c r="J383" s="3" t="str">
        <f t="shared" si="10"/>
        <v/>
      </c>
      <c r="K383" s="96"/>
    </row>
    <row r="384" spans="1:11" x14ac:dyDescent="0.3">
      <c r="A384" s="7">
        <f t="shared" si="11"/>
        <v>380</v>
      </c>
      <c r="B384" s="60"/>
      <c r="C384" s="3"/>
      <c r="D384" s="3"/>
      <c r="E384" s="3"/>
      <c r="F384" s="3"/>
      <c r="G384" s="3"/>
      <c r="H384" s="49"/>
      <c r="I384" s="3"/>
      <c r="J384" s="3" t="str">
        <f t="shared" si="10"/>
        <v/>
      </c>
      <c r="K384" s="96"/>
    </row>
    <row r="385" spans="1:11" x14ac:dyDescent="0.3">
      <c r="A385" s="7">
        <f t="shared" si="11"/>
        <v>381</v>
      </c>
      <c r="B385" s="60"/>
      <c r="C385" s="3"/>
      <c r="D385" s="3"/>
      <c r="E385" s="3"/>
      <c r="F385" s="3"/>
      <c r="G385" s="3"/>
      <c r="H385" s="49"/>
      <c r="I385" s="3"/>
      <c r="J385" s="3" t="str">
        <f t="shared" si="10"/>
        <v/>
      </c>
      <c r="K385" s="96"/>
    </row>
    <row r="386" spans="1:11" x14ac:dyDescent="0.3">
      <c r="A386" s="7">
        <f t="shared" si="11"/>
        <v>382</v>
      </c>
      <c r="B386" s="60"/>
      <c r="C386" s="3"/>
      <c r="D386" s="3"/>
      <c r="E386" s="3"/>
      <c r="F386" s="3"/>
      <c r="G386" s="3"/>
      <c r="H386" s="49"/>
      <c r="I386" s="3"/>
      <c r="J386" s="3" t="str">
        <f t="shared" si="10"/>
        <v/>
      </c>
      <c r="K386" s="96"/>
    </row>
    <row r="387" spans="1:11" x14ac:dyDescent="0.3">
      <c r="A387" s="7">
        <f t="shared" si="11"/>
        <v>383</v>
      </c>
      <c r="B387" s="60"/>
      <c r="C387" s="3"/>
      <c r="D387" s="3"/>
      <c r="E387" s="3"/>
      <c r="F387" s="3"/>
      <c r="G387" s="3"/>
      <c r="H387" s="49"/>
      <c r="I387" s="3"/>
      <c r="J387" s="3" t="str">
        <f t="shared" si="10"/>
        <v/>
      </c>
      <c r="K387" s="96"/>
    </row>
    <row r="388" spans="1:11" x14ac:dyDescent="0.3">
      <c r="A388" s="7">
        <f t="shared" si="11"/>
        <v>384</v>
      </c>
      <c r="B388" s="60"/>
      <c r="C388" s="3"/>
      <c r="D388" s="3"/>
      <c r="E388" s="3"/>
      <c r="F388" s="3"/>
      <c r="G388" s="3"/>
      <c r="H388" s="49"/>
      <c r="I388" s="3"/>
      <c r="J388" s="3" t="str">
        <f t="shared" si="10"/>
        <v/>
      </c>
      <c r="K388" s="96"/>
    </row>
    <row r="389" spans="1:11" x14ac:dyDescent="0.3">
      <c r="A389" s="7">
        <f t="shared" si="11"/>
        <v>385</v>
      </c>
      <c r="B389" s="60"/>
      <c r="C389" s="3"/>
      <c r="D389" s="3"/>
      <c r="E389" s="3"/>
      <c r="F389" s="3"/>
      <c r="G389" s="3"/>
      <c r="H389" s="49"/>
      <c r="I389" s="3"/>
      <c r="J389" s="3" t="str">
        <f t="shared" ref="J389:J452" si="12">IF(ISBLANK(E389),"",IF(E389=I389,1,0))</f>
        <v/>
      </c>
      <c r="K389" s="96"/>
    </row>
    <row r="390" spans="1:11" x14ac:dyDescent="0.3">
      <c r="A390" s="7">
        <f t="shared" si="11"/>
        <v>386</v>
      </c>
      <c r="B390" s="60"/>
      <c r="C390" s="3"/>
      <c r="D390" s="3"/>
      <c r="E390" s="3"/>
      <c r="F390" s="3"/>
      <c r="G390" s="3"/>
      <c r="H390" s="49"/>
      <c r="I390" s="3"/>
      <c r="J390" s="3" t="str">
        <f t="shared" si="12"/>
        <v/>
      </c>
      <c r="K390" s="96"/>
    </row>
    <row r="391" spans="1:11" x14ac:dyDescent="0.3">
      <c r="A391" s="7">
        <f t="shared" ref="A391:A454" si="13">A390+1</f>
        <v>387</v>
      </c>
      <c r="B391" s="60"/>
      <c r="C391" s="3"/>
      <c r="D391" s="3"/>
      <c r="E391" s="3"/>
      <c r="F391" s="3"/>
      <c r="G391" s="3"/>
      <c r="H391" s="49"/>
      <c r="I391" s="3"/>
      <c r="J391" s="3" t="str">
        <f t="shared" si="12"/>
        <v/>
      </c>
      <c r="K391" s="96"/>
    </row>
    <row r="392" spans="1:11" x14ac:dyDescent="0.3">
      <c r="A392" s="7">
        <f t="shared" si="13"/>
        <v>388</v>
      </c>
      <c r="B392" s="60"/>
      <c r="C392" s="3"/>
      <c r="D392" s="3"/>
      <c r="E392" s="3"/>
      <c r="F392" s="3"/>
      <c r="G392" s="3"/>
      <c r="H392" s="49"/>
      <c r="I392" s="3"/>
      <c r="J392" s="3" t="str">
        <f t="shared" si="12"/>
        <v/>
      </c>
      <c r="K392" s="96"/>
    </row>
    <row r="393" spans="1:11" x14ac:dyDescent="0.3">
      <c r="A393" s="7">
        <f t="shared" si="13"/>
        <v>389</v>
      </c>
      <c r="B393" s="60"/>
      <c r="C393" s="3"/>
      <c r="D393" s="3"/>
      <c r="E393" s="3"/>
      <c r="F393" s="3"/>
      <c r="G393" s="3"/>
      <c r="H393" s="49"/>
      <c r="I393" s="3"/>
      <c r="J393" s="3" t="str">
        <f t="shared" si="12"/>
        <v/>
      </c>
      <c r="K393" s="96"/>
    </row>
    <row r="394" spans="1:11" x14ac:dyDescent="0.3">
      <c r="A394" s="7">
        <f t="shared" si="13"/>
        <v>390</v>
      </c>
      <c r="B394" s="60"/>
      <c r="C394" s="3"/>
      <c r="D394" s="3"/>
      <c r="E394" s="3"/>
      <c r="F394" s="3"/>
      <c r="G394" s="3"/>
      <c r="H394" s="49"/>
      <c r="I394" s="3"/>
      <c r="J394" s="3" t="str">
        <f t="shared" si="12"/>
        <v/>
      </c>
      <c r="K394" s="96"/>
    </row>
    <row r="395" spans="1:11" x14ac:dyDescent="0.3">
      <c r="A395" s="7">
        <f t="shared" si="13"/>
        <v>391</v>
      </c>
      <c r="B395" s="60"/>
      <c r="C395" s="3"/>
      <c r="D395" s="3"/>
      <c r="E395" s="3"/>
      <c r="F395" s="3"/>
      <c r="G395" s="3"/>
      <c r="H395" s="49"/>
      <c r="I395" s="3"/>
      <c r="J395" s="3" t="str">
        <f t="shared" si="12"/>
        <v/>
      </c>
      <c r="K395" s="96"/>
    </row>
    <row r="396" spans="1:11" x14ac:dyDescent="0.3">
      <c r="A396" s="7">
        <f t="shared" si="13"/>
        <v>392</v>
      </c>
      <c r="B396" s="60"/>
      <c r="C396" s="3"/>
      <c r="D396" s="3"/>
      <c r="E396" s="3"/>
      <c r="F396" s="3"/>
      <c r="G396" s="3"/>
      <c r="H396" s="49"/>
      <c r="I396" s="3"/>
      <c r="J396" s="3" t="str">
        <f t="shared" si="12"/>
        <v/>
      </c>
      <c r="K396" s="96"/>
    </row>
    <row r="397" spans="1:11" x14ac:dyDescent="0.3">
      <c r="A397" s="7">
        <f t="shared" si="13"/>
        <v>393</v>
      </c>
      <c r="B397" s="60"/>
      <c r="C397" s="3"/>
      <c r="D397" s="3"/>
      <c r="E397" s="3"/>
      <c r="F397" s="3"/>
      <c r="G397" s="3"/>
      <c r="H397" s="49"/>
      <c r="I397" s="3"/>
      <c r="J397" s="3" t="str">
        <f t="shared" si="12"/>
        <v/>
      </c>
      <c r="K397" s="96"/>
    </row>
    <row r="398" spans="1:11" x14ac:dyDescent="0.3">
      <c r="A398" s="7">
        <f t="shared" si="13"/>
        <v>394</v>
      </c>
      <c r="B398" s="60"/>
      <c r="C398" s="3"/>
      <c r="D398" s="3"/>
      <c r="E398" s="3"/>
      <c r="F398" s="3"/>
      <c r="G398" s="3"/>
      <c r="H398" s="49"/>
      <c r="I398" s="3"/>
      <c r="J398" s="3" t="str">
        <f t="shared" si="12"/>
        <v/>
      </c>
      <c r="K398" s="96"/>
    </row>
    <row r="399" spans="1:11" x14ac:dyDescent="0.3">
      <c r="A399" s="7">
        <f t="shared" si="13"/>
        <v>395</v>
      </c>
      <c r="B399" s="60"/>
      <c r="C399" s="3"/>
      <c r="D399" s="3"/>
      <c r="E399" s="3"/>
      <c r="F399" s="3"/>
      <c r="G399" s="3"/>
      <c r="H399" s="49"/>
      <c r="I399" s="3"/>
      <c r="J399" s="3" t="str">
        <f t="shared" si="12"/>
        <v/>
      </c>
      <c r="K399" s="96"/>
    </row>
    <row r="400" spans="1:11" x14ac:dyDescent="0.3">
      <c r="A400" s="7">
        <f t="shared" si="13"/>
        <v>396</v>
      </c>
      <c r="B400" s="60"/>
      <c r="C400" s="3"/>
      <c r="D400" s="3"/>
      <c r="E400" s="3"/>
      <c r="F400" s="3"/>
      <c r="G400" s="3"/>
      <c r="H400" s="49"/>
      <c r="I400" s="3"/>
      <c r="J400" s="3" t="str">
        <f t="shared" si="12"/>
        <v/>
      </c>
      <c r="K400" s="96"/>
    </row>
    <row r="401" spans="1:11" x14ac:dyDescent="0.3">
      <c r="A401" s="7">
        <f t="shared" si="13"/>
        <v>397</v>
      </c>
      <c r="B401" s="60"/>
      <c r="C401" s="3"/>
      <c r="D401" s="3"/>
      <c r="E401" s="3"/>
      <c r="F401" s="3"/>
      <c r="G401" s="3"/>
      <c r="H401" s="49"/>
      <c r="I401" s="3"/>
      <c r="J401" s="3" t="str">
        <f t="shared" si="12"/>
        <v/>
      </c>
      <c r="K401" s="96"/>
    </row>
    <row r="402" spans="1:11" x14ac:dyDescent="0.3">
      <c r="A402" s="7">
        <f t="shared" si="13"/>
        <v>398</v>
      </c>
      <c r="B402" s="60"/>
      <c r="C402" s="3"/>
      <c r="D402" s="3"/>
      <c r="E402" s="3"/>
      <c r="F402" s="3"/>
      <c r="G402" s="3"/>
      <c r="H402" s="49"/>
      <c r="I402" s="3"/>
      <c r="J402" s="3" t="str">
        <f t="shared" si="12"/>
        <v/>
      </c>
      <c r="K402" s="96"/>
    </row>
    <row r="403" spans="1:11" x14ac:dyDescent="0.3">
      <c r="A403" s="7">
        <f t="shared" si="13"/>
        <v>399</v>
      </c>
      <c r="B403" s="60"/>
      <c r="C403" s="3"/>
      <c r="D403" s="3"/>
      <c r="E403" s="3"/>
      <c r="F403" s="3"/>
      <c r="G403" s="3"/>
      <c r="H403" s="49"/>
      <c r="I403" s="3"/>
      <c r="J403" s="3" t="str">
        <f t="shared" si="12"/>
        <v/>
      </c>
      <c r="K403" s="96"/>
    </row>
    <row r="404" spans="1:11" x14ac:dyDescent="0.3">
      <c r="A404" s="7">
        <f t="shared" si="13"/>
        <v>400</v>
      </c>
      <c r="B404" s="60"/>
      <c r="C404" s="3"/>
      <c r="D404" s="3"/>
      <c r="E404" s="3"/>
      <c r="F404" s="3"/>
      <c r="G404" s="3"/>
      <c r="H404" s="49"/>
      <c r="I404" s="3"/>
      <c r="J404" s="3" t="str">
        <f t="shared" si="12"/>
        <v/>
      </c>
      <c r="K404" s="96"/>
    </row>
    <row r="405" spans="1:11" x14ac:dyDescent="0.3">
      <c r="A405" s="7">
        <f t="shared" si="13"/>
        <v>401</v>
      </c>
      <c r="B405" s="60"/>
      <c r="C405" s="3"/>
      <c r="D405" s="3"/>
      <c r="E405" s="3"/>
      <c r="F405" s="3"/>
      <c r="G405" s="3"/>
      <c r="H405" s="49"/>
      <c r="I405" s="3"/>
      <c r="J405" s="3" t="str">
        <f t="shared" si="12"/>
        <v/>
      </c>
      <c r="K405" s="96"/>
    </row>
    <row r="406" spans="1:11" x14ac:dyDescent="0.3">
      <c r="A406" s="7">
        <f t="shared" si="13"/>
        <v>402</v>
      </c>
      <c r="B406" s="60"/>
      <c r="C406" s="3"/>
      <c r="D406" s="3"/>
      <c r="E406" s="3"/>
      <c r="F406" s="3"/>
      <c r="G406" s="3"/>
      <c r="H406" s="49"/>
      <c r="I406" s="3"/>
      <c r="J406" s="3" t="str">
        <f t="shared" si="12"/>
        <v/>
      </c>
      <c r="K406" s="96"/>
    </row>
    <row r="407" spans="1:11" x14ac:dyDescent="0.3">
      <c r="A407" s="7">
        <f t="shared" si="13"/>
        <v>403</v>
      </c>
      <c r="B407" s="60"/>
      <c r="C407" s="3"/>
      <c r="D407" s="3"/>
      <c r="E407" s="3"/>
      <c r="F407" s="3"/>
      <c r="G407" s="3"/>
      <c r="H407" s="49"/>
      <c r="I407" s="3"/>
      <c r="J407" s="3" t="str">
        <f t="shared" si="12"/>
        <v/>
      </c>
      <c r="K407" s="96"/>
    </row>
    <row r="408" spans="1:11" x14ac:dyDescent="0.3">
      <c r="A408" s="7">
        <f t="shared" si="13"/>
        <v>404</v>
      </c>
      <c r="B408" s="60"/>
      <c r="C408" s="3"/>
      <c r="D408" s="3"/>
      <c r="E408" s="3"/>
      <c r="F408" s="3"/>
      <c r="G408" s="3"/>
      <c r="H408" s="49"/>
      <c r="I408" s="3"/>
      <c r="J408" s="3" t="str">
        <f t="shared" si="12"/>
        <v/>
      </c>
      <c r="K408" s="96"/>
    </row>
    <row r="409" spans="1:11" x14ac:dyDescent="0.3">
      <c r="A409" s="7">
        <f t="shared" si="13"/>
        <v>405</v>
      </c>
      <c r="B409" s="60"/>
      <c r="C409" s="3"/>
      <c r="D409" s="3"/>
      <c r="E409" s="3"/>
      <c r="F409" s="3"/>
      <c r="G409" s="3"/>
      <c r="H409" s="49"/>
      <c r="I409" s="3"/>
      <c r="J409" s="3" t="str">
        <f t="shared" si="12"/>
        <v/>
      </c>
      <c r="K409" s="96"/>
    </row>
    <row r="410" spans="1:11" x14ac:dyDescent="0.3">
      <c r="A410" s="7">
        <f t="shared" si="13"/>
        <v>406</v>
      </c>
      <c r="B410" s="60"/>
      <c r="C410" s="3"/>
      <c r="D410" s="3"/>
      <c r="E410" s="3"/>
      <c r="F410" s="3"/>
      <c r="G410" s="3"/>
      <c r="H410" s="49"/>
      <c r="I410" s="3"/>
      <c r="J410" s="3" t="str">
        <f t="shared" si="12"/>
        <v/>
      </c>
      <c r="K410" s="96"/>
    </row>
    <row r="411" spans="1:11" x14ac:dyDescent="0.3">
      <c r="A411" s="7">
        <f t="shared" si="13"/>
        <v>407</v>
      </c>
      <c r="B411" s="60"/>
      <c r="C411" s="3"/>
      <c r="D411" s="3"/>
      <c r="E411" s="3"/>
      <c r="F411" s="3"/>
      <c r="G411" s="3"/>
      <c r="H411" s="49"/>
      <c r="I411" s="3"/>
      <c r="J411" s="3" t="str">
        <f t="shared" si="12"/>
        <v/>
      </c>
      <c r="K411" s="96"/>
    </row>
    <row r="412" spans="1:11" x14ac:dyDescent="0.3">
      <c r="A412" s="7">
        <f t="shared" si="13"/>
        <v>408</v>
      </c>
      <c r="B412" s="60"/>
      <c r="C412" s="3"/>
      <c r="D412" s="3"/>
      <c r="E412" s="3"/>
      <c r="F412" s="3"/>
      <c r="G412" s="3"/>
      <c r="H412" s="49"/>
      <c r="I412" s="3"/>
      <c r="J412" s="3" t="str">
        <f t="shared" si="12"/>
        <v/>
      </c>
      <c r="K412" s="96"/>
    </row>
    <row r="413" spans="1:11" x14ac:dyDescent="0.3">
      <c r="A413" s="7">
        <f t="shared" si="13"/>
        <v>409</v>
      </c>
      <c r="B413" s="60"/>
      <c r="C413" s="3"/>
      <c r="D413" s="3"/>
      <c r="E413" s="3"/>
      <c r="F413" s="3"/>
      <c r="G413" s="3"/>
      <c r="H413" s="49"/>
      <c r="I413" s="3"/>
      <c r="J413" s="3" t="str">
        <f t="shared" si="12"/>
        <v/>
      </c>
      <c r="K413" s="96"/>
    </row>
    <row r="414" spans="1:11" x14ac:dyDescent="0.3">
      <c r="A414" s="7">
        <f t="shared" si="13"/>
        <v>410</v>
      </c>
      <c r="B414" s="60"/>
      <c r="C414" s="3"/>
      <c r="D414" s="3"/>
      <c r="E414" s="3"/>
      <c r="F414" s="3"/>
      <c r="G414" s="3"/>
      <c r="H414" s="49"/>
      <c r="I414" s="3"/>
      <c r="J414" s="3" t="str">
        <f t="shared" si="12"/>
        <v/>
      </c>
      <c r="K414" s="96"/>
    </row>
    <row r="415" spans="1:11" x14ac:dyDescent="0.3">
      <c r="A415" s="7">
        <f t="shared" si="13"/>
        <v>411</v>
      </c>
      <c r="B415" s="60"/>
      <c r="C415" s="3"/>
      <c r="D415" s="3"/>
      <c r="E415" s="3"/>
      <c r="F415" s="3"/>
      <c r="G415" s="3"/>
      <c r="H415" s="49"/>
      <c r="I415" s="3"/>
      <c r="J415" s="3" t="str">
        <f t="shared" si="12"/>
        <v/>
      </c>
      <c r="K415" s="96"/>
    </row>
    <row r="416" spans="1:11" x14ac:dyDescent="0.3">
      <c r="A416" s="7">
        <f t="shared" si="13"/>
        <v>412</v>
      </c>
      <c r="B416" s="60"/>
      <c r="C416" s="3"/>
      <c r="D416" s="3"/>
      <c r="E416" s="3"/>
      <c r="F416" s="3"/>
      <c r="G416" s="3"/>
      <c r="H416" s="49"/>
      <c r="I416" s="3"/>
      <c r="J416" s="3" t="str">
        <f t="shared" si="12"/>
        <v/>
      </c>
      <c r="K416" s="96"/>
    </row>
    <row r="417" spans="1:11" x14ac:dyDescent="0.3">
      <c r="A417" s="7">
        <f t="shared" si="13"/>
        <v>413</v>
      </c>
      <c r="B417" s="60"/>
      <c r="C417" s="3"/>
      <c r="D417" s="3"/>
      <c r="E417" s="3"/>
      <c r="F417" s="3"/>
      <c r="G417" s="3"/>
      <c r="H417" s="49"/>
      <c r="I417" s="3"/>
      <c r="J417" s="3" t="str">
        <f t="shared" si="12"/>
        <v/>
      </c>
      <c r="K417" s="96"/>
    </row>
    <row r="418" spans="1:11" x14ac:dyDescent="0.3">
      <c r="A418" s="7">
        <f t="shared" si="13"/>
        <v>414</v>
      </c>
      <c r="B418" s="60"/>
      <c r="C418" s="3"/>
      <c r="D418" s="3"/>
      <c r="E418" s="3"/>
      <c r="F418" s="3"/>
      <c r="G418" s="3"/>
      <c r="H418" s="49"/>
      <c r="I418" s="3"/>
      <c r="J418" s="3" t="str">
        <f t="shared" si="12"/>
        <v/>
      </c>
      <c r="K418" s="96"/>
    </row>
    <row r="419" spans="1:11" x14ac:dyDescent="0.3">
      <c r="A419" s="7">
        <f t="shared" si="13"/>
        <v>415</v>
      </c>
      <c r="B419" s="60"/>
      <c r="C419" s="3"/>
      <c r="D419" s="3"/>
      <c r="E419" s="3"/>
      <c r="F419" s="3"/>
      <c r="G419" s="3"/>
      <c r="H419" s="49"/>
      <c r="I419" s="3"/>
      <c r="J419" s="3" t="str">
        <f t="shared" si="12"/>
        <v/>
      </c>
      <c r="K419" s="96"/>
    </row>
    <row r="420" spans="1:11" x14ac:dyDescent="0.3">
      <c r="A420" s="7">
        <f t="shared" si="13"/>
        <v>416</v>
      </c>
      <c r="B420" s="60"/>
      <c r="C420" s="3"/>
      <c r="D420" s="3"/>
      <c r="E420" s="3"/>
      <c r="F420" s="3"/>
      <c r="G420" s="3"/>
      <c r="H420" s="49"/>
      <c r="I420" s="3"/>
      <c r="J420" s="3" t="str">
        <f t="shared" si="12"/>
        <v/>
      </c>
      <c r="K420" s="96"/>
    </row>
    <row r="421" spans="1:11" x14ac:dyDescent="0.3">
      <c r="A421" s="7">
        <f t="shared" si="13"/>
        <v>417</v>
      </c>
      <c r="B421" s="60"/>
      <c r="C421" s="3"/>
      <c r="D421" s="3"/>
      <c r="E421" s="3"/>
      <c r="F421" s="3"/>
      <c r="G421" s="3"/>
      <c r="H421" s="49"/>
      <c r="I421" s="3"/>
      <c r="J421" s="3" t="str">
        <f t="shared" si="12"/>
        <v/>
      </c>
      <c r="K421" s="96"/>
    </row>
    <row r="422" spans="1:11" x14ac:dyDescent="0.3">
      <c r="A422" s="7">
        <f t="shared" si="13"/>
        <v>418</v>
      </c>
      <c r="B422" s="60"/>
      <c r="C422" s="3"/>
      <c r="D422" s="3"/>
      <c r="E422" s="3"/>
      <c r="F422" s="3"/>
      <c r="G422" s="3"/>
      <c r="H422" s="49"/>
      <c r="I422" s="3"/>
      <c r="J422" s="3" t="str">
        <f t="shared" si="12"/>
        <v/>
      </c>
      <c r="K422" s="96"/>
    </row>
    <row r="423" spans="1:11" x14ac:dyDescent="0.3">
      <c r="A423" s="7">
        <f t="shared" si="13"/>
        <v>419</v>
      </c>
      <c r="B423" s="60"/>
      <c r="C423" s="3"/>
      <c r="D423" s="3"/>
      <c r="E423" s="3"/>
      <c r="F423" s="3"/>
      <c r="G423" s="3"/>
      <c r="H423" s="49"/>
      <c r="I423" s="3"/>
      <c r="J423" s="3" t="str">
        <f t="shared" si="12"/>
        <v/>
      </c>
      <c r="K423" s="96"/>
    </row>
    <row r="424" spans="1:11" x14ac:dyDescent="0.3">
      <c r="A424" s="7">
        <f t="shared" si="13"/>
        <v>420</v>
      </c>
      <c r="B424" s="60"/>
      <c r="C424" s="3"/>
      <c r="D424" s="3"/>
      <c r="E424" s="3"/>
      <c r="F424" s="3"/>
      <c r="G424" s="3"/>
      <c r="H424" s="49"/>
      <c r="I424" s="3"/>
      <c r="J424" s="3" t="str">
        <f t="shared" si="12"/>
        <v/>
      </c>
      <c r="K424" s="96"/>
    </row>
    <row r="425" spans="1:11" x14ac:dyDescent="0.3">
      <c r="A425" s="7">
        <f t="shared" si="13"/>
        <v>421</v>
      </c>
      <c r="B425" s="60"/>
      <c r="C425" s="3"/>
      <c r="D425" s="3"/>
      <c r="E425" s="3"/>
      <c r="F425" s="3"/>
      <c r="G425" s="3"/>
      <c r="H425" s="49"/>
      <c r="I425" s="3"/>
      <c r="J425" s="3" t="str">
        <f t="shared" si="12"/>
        <v/>
      </c>
      <c r="K425" s="96"/>
    </row>
    <row r="426" spans="1:11" x14ac:dyDescent="0.3">
      <c r="A426" s="7">
        <f t="shared" si="13"/>
        <v>422</v>
      </c>
      <c r="B426" s="60"/>
      <c r="C426" s="3"/>
      <c r="D426" s="3"/>
      <c r="E426" s="3"/>
      <c r="F426" s="3"/>
      <c r="G426" s="3"/>
      <c r="H426" s="49"/>
      <c r="I426" s="3"/>
      <c r="J426" s="3" t="str">
        <f t="shared" si="12"/>
        <v/>
      </c>
      <c r="K426" s="96"/>
    </row>
    <row r="427" spans="1:11" x14ac:dyDescent="0.3">
      <c r="A427" s="7">
        <f t="shared" si="13"/>
        <v>423</v>
      </c>
      <c r="B427" s="60"/>
      <c r="C427" s="3"/>
      <c r="D427" s="3"/>
      <c r="E427" s="3"/>
      <c r="F427" s="3"/>
      <c r="G427" s="3"/>
      <c r="H427" s="49"/>
      <c r="I427" s="3"/>
      <c r="J427" s="3" t="str">
        <f t="shared" si="12"/>
        <v/>
      </c>
      <c r="K427" s="96"/>
    </row>
    <row r="428" spans="1:11" x14ac:dyDescent="0.3">
      <c r="A428" s="7">
        <f t="shared" si="13"/>
        <v>424</v>
      </c>
      <c r="B428" s="60"/>
      <c r="C428" s="3"/>
      <c r="D428" s="3"/>
      <c r="E428" s="3"/>
      <c r="F428" s="3"/>
      <c r="G428" s="3"/>
      <c r="H428" s="49"/>
      <c r="I428" s="3"/>
      <c r="J428" s="3" t="str">
        <f t="shared" si="12"/>
        <v/>
      </c>
      <c r="K428" s="96"/>
    </row>
    <row r="429" spans="1:11" x14ac:dyDescent="0.3">
      <c r="A429" s="7">
        <f t="shared" si="13"/>
        <v>425</v>
      </c>
      <c r="B429" s="60"/>
      <c r="C429" s="3"/>
      <c r="D429" s="3"/>
      <c r="E429" s="3"/>
      <c r="F429" s="3"/>
      <c r="G429" s="3"/>
      <c r="H429" s="49"/>
      <c r="I429" s="3"/>
      <c r="J429" s="3" t="str">
        <f t="shared" si="12"/>
        <v/>
      </c>
      <c r="K429" s="96"/>
    </row>
    <row r="430" spans="1:11" x14ac:dyDescent="0.3">
      <c r="A430" s="7">
        <f t="shared" si="13"/>
        <v>426</v>
      </c>
      <c r="B430" s="60"/>
      <c r="C430" s="3"/>
      <c r="D430" s="3"/>
      <c r="E430" s="3"/>
      <c r="F430" s="3"/>
      <c r="G430" s="3"/>
      <c r="H430" s="49"/>
      <c r="I430" s="3"/>
      <c r="J430" s="3" t="str">
        <f t="shared" si="12"/>
        <v/>
      </c>
      <c r="K430" s="96"/>
    </row>
    <row r="431" spans="1:11" x14ac:dyDescent="0.3">
      <c r="A431" s="7">
        <f t="shared" si="13"/>
        <v>427</v>
      </c>
      <c r="B431" s="60"/>
      <c r="C431" s="3"/>
      <c r="D431" s="3"/>
      <c r="E431" s="3"/>
      <c r="F431" s="3"/>
      <c r="G431" s="3"/>
      <c r="H431" s="49"/>
      <c r="I431" s="3"/>
      <c r="J431" s="3" t="str">
        <f t="shared" si="12"/>
        <v/>
      </c>
      <c r="K431" s="96"/>
    </row>
    <row r="432" spans="1:11" x14ac:dyDescent="0.3">
      <c r="A432" s="7">
        <f t="shared" si="13"/>
        <v>428</v>
      </c>
      <c r="B432" s="60"/>
      <c r="C432" s="3"/>
      <c r="D432" s="3"/>
      <c r="E432" s="3"/>
      <c r="F432" s="3"/>
      <c r="G432" s="3"/>
      <c r="H432" s="49"/>
      <c r="I432" s="3"/>
      <c r="J432" s="3" t="str">
        <f t="shared" si="12"/>
        <v/>
      </c>
      <c r="K432" s="96"/>
    </row>
    <row r="433" spans="1:11" x14ac:dyDescent="0.3">
      <c r="A433" s="7">
        <f t="shared" si="13"/>
        <v>429</v>
      </c>
      <c r="B433" s="60"/>
      <c r="C433" s="3"/>
      <c r="D433" s="3"/>
      <c r="E433" s="3"/>
      <c r="F433" s="3"/>
      <c r="G433" s="3"/>
      <c r="H433" s="49"/>
      <c r="I433" s="3"/>
      <c r="J433" s="3" t="str">
        <f t="shared" si="12"/>
        <v/>
      </c>
      <c r="K433" s="96"/>
    </row>
    <row r="434" spans="1:11" x14ac:dyDescent="0.3">
      <c r="A434" s="7">
        <f t="shared" si="13"/>
        <v>430</v>
      </c>
      <c r="B434" s="60"/>
      <c r="C434" s="3"/>
      <c r="D434" s="3"/>
      <c r="E434" s="3"/>
      <c r="F434" s="3"/>
      <c r="G434" s="3"/>
      <c r="H434" s="49"/>
      <c r="I434" s="3"/>
      <c r="J434" s="3" t="str">
        <f t="shared" si="12"/>
        <v/>
      </c>
      <c r="K434" s="96"/>
    </row>
    <row r="435" spans="1:11" x14ac:dyDescent="0.3">
      <c r="A435" s="7">
        <f t="shared" si="13"/>
        <v>431</v>
      </c>
      <c r="B435" s="60"/>
      <c r="C435" s="3"/>
      <c r="D435" s="3"/>
      <c r="E435" s="3"/>
      <c r="F435" s="3"/>
      <c r="G435" s="3"/>
      <c r="H435" s="49"/>
      <c r="I435" s="3"/>
      <c r="J435" s="3" t="str">
        <f t="shared" si="12"/>
        <v/>
      </c>
      <c r="K435" s="96"/>
    </row>
    <row r="436" spans="1:11" x14ac:dyDescent="0.3">
      <c r="A436" s="7">
        <f t="shared" si="13"/>
        <v>432</v>
      </c>
      <c r="B436" s="60"/>
      <c r="C436" s="3"/>
      <c r="D436" s="3"/>
      <c r="E436" s="3"/>
      <c r="F436" s="3"/>
      <c r="G436" s="3"/>
      <c r="H436" s="49"/>
      <c r="I436" s="3"/>
      <c r="J436" s="3" t="str">
        <f t="shared" si="12"/>
        <v/>
      </c>
      <c r="K436" s="96"/>
    </row>
    <row r="437" spans="1:11" x14ac:dyDescent="0.3">
      <c r="A437" s="7">
        <f t="shared" si="13"/>
        <v>433</v>
      </c>
      <c r="B437" s="60"/>
      <c r="C437" s="3"/>
      <c r="D437" s="3"/>
      <c r="E437" s="3"/>
      <c r="F437" s="3"/>
      <c r="G437" s="3"/>
      <c r="H437" s="49"/>
      <c r="I437" s="3"/>
      <c r="J437" s="3" t="str">
        <f t="shared" si="12"/>
        <v/>
      </c>
      <c r="K437" s="96"/>
    </row>
    <row r="438" spans="1:11" x14ac:dyDescent="0.3">
      <c r="A438" s="7">
        <f t="shared" si="13"/>
        <v>434</v>
      </c>
      <c r="B438" s="60"/>
      <c r="C438" s="3"/>
      <c r="D438" s="3"/>
      <c r="E438" s="3"/>
      <c r="F438" s="3"/>
      <c r="G438" s="3"/>
      <c r="H438" s="49"/>
      <c r="I438" s="3"/>
      <c r="J438" s="3" t="str">
        <f t="shared" si="12"/>
        <v/>
      </c>
      <c r="K438" s="96"/>
    </row>
    <row r="439" spans="1:11" x14ac:dyDescent="0.3">
      <c r="A439" s="7">
        <f t="shared" si="13"/>
        <v>435</v>
      </c>
      <c r="B439" s="60"/>
      <c r="C439" s="3"/>
      <c r="D439" s="3"/>
      <c r="E439" s="3"/>
      <c r="F439" s="3"/>
      <c r="G439" s="3"/>
      <c r="H439" s="49"/>
      <c r="I439" s="3"/>
      <c r="J439" s="3" t="str">
        <f t="shared" si="12"/>
        <v/>
      </c>
      <c r="K439" s="96"/>
    </row>
    <row r="440" spans="1:11" x14ac:dyDescent="0.3">
      <c r="A440" s="7">
        <f t="shared" si="13"/>
        <v>436</v>
      </c>
      <c r="B440" s="60"/>
      <c r="C440" s="3"/>
      <c r="D440" s="3"/>
      <c r="E440" s="3"/>
      <c r="F440" s="3"/>
      <c r="G440" s="3"/>
      <c r="H440" s="49"/>
      <c r="I440" s="3"/>
      <c r="J440" s="3" t="str">
        <f t="shared" si="12"/>
        <v/>
      </c>
      <c r="K440" s="96"/>
    </row>
    <row r="441" spans="1:11" x14ac:dyDescent="0.3">
      <c r="A441" s="7">
        <f t="shared" si="13"/>
        <v>437</v>
      </c>
      <c r="B441" s="60"/>
      <c r="C441" s="3"/>
      <c r="D441" s="3"/>
      <c r="E441" s="3"/>
      <c r="F441" s="3"/>
      <c r="G441" s="3"/>
      <c r="H441" s="49"/>
      <c r="I441" s="3"/>
      <c r="J441" s="3" t="str">
        <f t="shared" si="12"/>
        <v/>
      </c>
      <c r="K441" s="96"/>
    </row>
    <row r="442" spans="1:11" x14ac:dyDescent="0.3">
      <c r="A442" s="7">
        <f t="shared" si="13"/>
        <v>438</v>
      </c>
      <c r="B442" s="60"/>
      <c r="C442" s="3"/>
      <c r="D442" s="3"/>
      <c r="E442" s="3"/>
      <c r="F442" s="3"/>
      <c r="G442" s="3"/>
      <c r="H442" s="49"/>
      <c r="I442" s="3"/>
      <c r="J442" s="3" t="str">
        <f t="shared" si="12"/>
        <v/>
      </c>
      <c r="K442" s="96"/>
    </row>
    <row r="443" spans="1:11" x14ac:dyDescent="0.3">
      <c r="A443" s="7">
        <f t="shared" si="13"/>
        <v>439</v>
      </c>
      <c r="B443" s="60"/>
      <c r="C443" s="3"/>
      <c r="D443" s="3"/>
      <c r="E443" s="3"/>
      <c r="F443" s="3"/>
      <c r="G443" s="3"/>
      <c r="H443" s="49"/>
      <c r="I443" s="3"/>
      <c r="J443" s="3" t="str">
        <f t="shared" si="12"/>
        <v/>
      </c>
      <c r="K443" s="96"/>
    </row>
    <row r="444" spans="1:11" x14ac:dyDescent="0.3">
      <c r="A444" s="7">
        <f t="shared" si="13"/>
        <v>440</v>
      </c>
      <c r="B444" s="60"/>
      <c r="C444" s="3"/>
      <c r="D444" s="3"/>
      <c r="E444" s="3"/>
      <c r="F444" s="3"/>
      <c r="G444" s="3"/>
      <c r="H444" s="49"/>
      <c r="I444" s="3"/>
      <c r="J444" s="3" t="str">
        <f t="shared" si="12"/>
        <v/>
      </c>
      <c r="K444" s="96"/>
    </row>
    <row r="445" spans="1:11" x14ac:dyDescent="0.3">
      <c r="A445" s="7">
        <f t="shared" si="13"/>
        <v>441</v>
      </c>
      <c r="B445" s="60"/>
      <c r="C445" s="3"/>
      <c r="D445" s="3"/>
      <c r="E445" s="3"/>
      <c r="F445" s="3"/>
      <c r="G445" s="3"/>
      <c r="H445" s="49"/>
      <c r="I445" s="3"/>
      <c r="J445" s="3" t="str">
        <f t="shared" si="12"/>
        <v/>
      </c>
      <c r="K445" s="96"/>
    </row>
    <row r="446" spans="1:11" x14ac:dyDescent="0.3">
      <c r="A446" s="7">
        <f t="shared" si="13"/>
        <v>442</v>
      </c>
      <c r="B446" s="60"/>
      <c r="C446" s="3"/>
      <c r="D446" s="3"/>
      <c r="E446" s="3"/>
      <c r="F446" s="3"/>
      <c r="G446" s="3"/>
      <c r="H446" s="49"/>
      <c r="I446" s="3"/>
      <c r="J446" s="3" t="str">
        <f t="shared" si="12"/>
        <v/>
      </c>
      <c r="K446" s="96"/>
    </row>
    <row r="447" spans="1:11" x14ac:dyDescent="0.3">
      <c r="A447" s="7">
        <f t="shared" si="13"/>
        <v>443</v>
      </c>
      <c r="B447" s="60"/>
      <c r="C447" s="3"/>
      <c r="D447" s="3"/>
      <c r="E447" s="3"/>
      <c r="F447" s="3"/>
      <c r="G447" s="3"/>
      <c r="H447" s="49"/>
      <c r="I447" s="3"/>
      <c r="J447" s="3" t="str">
        <f t="shared" si="12"/>
        <v/>
      </c>
      <c r="K447" s="96"/>
    </row>
    <row r="448" spans="1:11" x14ac:dyDescent="0.3">
      <c r="A448" s="7">
        <f t="shared" si="13"/>
        <v>444</v>
      </c>
      <c r="B448" s="60"/>
      <c r="C448" s="3"/>
      <c r="D448" s="3"/>
      <c r="E448" s="3"/>
      <c r="F448" s="3"/>
      <c r="G448" s="3"/>
      <c r="H448" s="49"/>
      <c r="I448" s="3"/>
      <c r="J448" s="3" t="str">
        <f t="shared" si="12"/>
        <v/>
      </c>
      <c r="K448" s="96"/>
    </row>
    <row r="449" spans="1:11" x14ac:dyDescent="0.3">
      <c r="A449" s="7">
        <f t="shared" si="13"/>
        <v>445</v>
      </c>
      <c r="B449" s="60"/>
      <c r="C449" s="3"/>
      <c r="D449" s="3"/>
      <c r="E449" s="3"/>
      <c r="F449" s="3"/>
      <c r="G449" s="3"/>
      <c r="H449" s="49"/>
      <c r="I449" s="3"/>
      <c r="J449" s="3" t="str">
        <f t="shared" si="12"/>
        <v/>
      </c>
      <c r="K449" s="96"/>
    </row>
    <row r="450" spans="1:11" x14ac:dyDescent="0.3">
      <c r="A450" s="7">
        <f t="shared" si="13"/>
        <v>446</v>
      </c>
      <c r="B450" s="60"/>
      <c r="C450" s="3"/>
      <c r="D450" s="3"/>
      <c r="E450" s="3"/>
      <c r="F450" s="3"/>
      <c r="G450" s="3"/>
      <c r="H450" s="49"/>
      <c r="I450" s="3"/>
      <c r="J450" s="3" t="str">
        <f t="shared" si="12"/>
        <v/>
      </c>
      <c r="K450" s="96"/>
    </row>
    <row r="451" spans="1:11" x14ac:dyDescent="0.3">
      <c r="A451" s="7">
        <f t="shared" si="13"/>
        <v>447</v>
      </c>
      <c r="B451" s="60"/>
      <c r="C451" s="3"/>
      <c r="D451" s="3"/>
      <c r="E451" s="3"/>
      <c r="F451" s="3"/>
      <c r="G451" s="3"/>
      <c r="H451" s="49"/>
      <c r="I451" s="3"/>
      <c r="J451" s="3" t="str">
        <f t="shared" si="12"/>
        <v/>
      </c>
      <c r="K451" s="96"/>
    </row>
    <row r="452" spans="1:11" x14ac:dyDescent="0.3">
      <c r="A452" s="7">
        <f t="shared" si="13"/>
        <v>448</v>
      </c>
      <c r="B452" s="60"/>
      <c r="C452" s="3"/>
      <c r="D452" s="3"/>
      <c r="E452" s="3"/>
      <c r="F452" s="3"/>
      <c r="G452" s="3"/>
      <c r="H452" s="49"/>
      <c r="I452" s="3"/>
      <c r="J452" s="3" t="str">
        <f t="shared" si="12"/>
        <v/>
      </c>
      <c r="K452" s="96"/>
    </row>
    <row r="453" spans="1:11" x14ac:dyDescent="0.3">
      <c r="A453" s="7">
        <f t="shared" si="13"/>
        <v>449</v>
      </c>
      <c r="B453" s="60"/>
      <c r="C453" s="3"/>
      <c r="D453" s="3"/>
      <c r="E453" s="3"/>
      <c r="F453" s="3"/>
      <c r="G453" s="3"/>
      <c r="H453" s="49"/>
      <c r="I453" s="3"/>
      <c r="J453" s="3" t="str">
        <f t="shared" ref="J453:J516" si="14">IF(ISBLANK(E453),"",IF(E453=I453,1,0))</f>
        <v/>
      </c>
      <c r="K453" s="96"/>
    </row>
    <row r="454" spans="1:11" x14ac:dyDescent="0.3">
      <c r="A454" s="7">
        <f t="shared" si="13"/>
        <v>450</v>
      </c>
      <c r="B454" s="60"/>
      <c r="C454" s="3"/>
      <c r="D454" s="3"/>
      <c r="E454" s="3"/>
      <c r="F454" s="3"/>
      <c r="G454" s="3"/>
      <c r="H454" s="49"/>
      <c r="I454" s="3"/>
      <c r="J454" s="3" t="str">
        <f t="shared" si="14"/>
        <v/>
      </c>
      <c r="K454" s="96"/>
    </row>
    <row r="455" spans="1:11" x14ac:dyDescent="0.3">
      <c r="A455" s="7">
        <f t="shared" ref="A455:A518" si="15">A454+1</f>
        <v>451</v>
      </c>
      <c r="B455" s="60"/>
      <c r="C455" s="3"/>
      <c r="D455" s="3"/>
      <c r="E455" s="3"/>
      <c r="F455" s="3"/>
      <c r="G455" s="3"/>
      <c r="H455" s="49"/>
      <c r="I455" s="3"/>
      <c r="J455" s="3" t="str">
        <f t="shared" si="14"/>
        <v/>
      </c>
      <c r="K455" s="96"/>
    </row>
    <row r="456" spans="1:11" x14ac:dyDescent="0.3">
      <c r="A456" s="7">
        <f t="shared" si="15"/>
        <v>452</v>
      </c>
      <c r="B456" s="60"/>
      <c r="C456" s="3"/>
      <c r="D456" s="3"/>
      <c r="E456" s="3"/>
      <c r="F456" s="3"/>
      <c r="G456" s="3"/>
      <c r="H456" s="49"/>
      <c r="I456" s="3"/>
      <c r="J456" s="3" t="str">
        <f t="shared" si="14"/>
        <v/>
      </c>
      <c r="K456" s="96"/>
    </row>
    <row r="457" spans="1:11" x14ac:dyDescent="0.3">
      <c r="A457" s="7">
        <f t="shared" si="15"/>
        <v>453</v>
      </c>
      <c r="B457" s="60"/>
      <c r="C457" s="3"/>
      <c r="D457" s="3"/>
      <c r="E457" s="3"/>
      <c r="F457" s="3"/>
      <c r="G457" s="3"/>
      <c r="H457" s="49"/>
      <c r="I457" s="3"/>
      <c r="J457" s="3" t="str">
        <f t="shared" si="14"/>
        <v/>
      </c>
      <c r="K457" s="96"/>
    </row>
    <row r="458" spans="1:11" x14ac:dyDescent="0.3">
      <c r="A458" s="7">
        <f t="shared" si="15"/>
        <v>454</v>
      </c>
      <c r="B458" s="60"/>
      <c r="C458" s="3"/>
      <c r="D458" s="3"/>
      <c r="E458" s="3"/>
      <c r="F458" s="3"/>
      <c r="G458" s="3"/>
      <c r="H458" s="49"/>
      <c r="I458" s="3"/>
      <c r="J458" s="3" t="str">
        <f t="shared" si="14"/>
        <v/>
      </c>
      <c r="K458" s="96"/>
    </row>
    <row r="459" spans="1:11" x14ac:dyDescent="0.3">
      <c r="A459" s="7">
        <f t="shared" si="15"/>
        <v>455</v>
      </c>
      <c r="B459" s="60"/>
      <c r="C459" s="3"/>
      <c r="D459" s="3"/>
      <c r="E459" s="3"/>
      <c r="F459" s="3"/>
      <c r="G459" s="3"/>
      <c r="H459" s="49"/>
      <c r="I459" s="3"/>
      <c r="J459" s="3" t="str">
        <f t="shared" si="14"/>
        <v/>
      </c>
      <c r="K459" s="96"/>
    </row>
    <row r="460" spans="1:11" x14ac:dyDescent="0.3">
      <c r="A460" s="7">
        <f t="shared" si="15"/>
        <v>456</v>
      </c>
      <c r="B460" s="60"/>
      <c r="C460" s="3"/>
      <c r="D460" s="3"/>
      <c r="E460" s="3"/>
      <c r="F460" s="3"/>
      <c r="G460" s="3"/>
      <c r="H460" s="49"/>
      <c r="I460" s="3"/>
      <c r="J460" s="3" t="str">
        <f t="shared" si="14"/>
        <v/>
      </c>
      <c r="K460" s="96"/>
    </row>
    <row r="461" spans="1:11" x14ac:dyDescent="0.3">
      <c r="A461" s="7">
        <f t="shared" si="15"/>
        <v>457</v>
      </c>
      <c r="B461" s="60"/>
      <c r="C461" s="3"/>
      <c r="D461" s="3"/>
      <c r="E461" s="3"/>
      <c r="F461" s="3"/>
      <c r="G461" s="3"/>
      <c r="H461" s="49"/>
      <c r="I461" s="3"/>
      <c r="J461" s="3" t="str">
        <f t="shared" si="14"/>
        <v/>
      </c>
      <c r="K461" s="96"/>
    </row>
    <row r="462" spans="1:11" x14ac:dyDescent="0.3">
      <c r="A462" s="7">
        <f t="shared" si="15"/>
        <v>458</v>
      </c>
      <c r="B462" s="60"/>
      <c r="C462" s="3"/>
      <c r="D462" s="3"/>
      <c r="E462" s="3"/>
      <c r="F462" s="3"/>
      <c r="G462" s="3"/>
      <c r="H462" s="49"/>
      <c r="I462" s="3"/>
      <c r="J462" s="3" t="str">
        <f t="shared" si="14"/>
        <v/>
      </c>
      <c r="K462" s="96"/>
    </row>
    <row r="463" spans="1:11" x14ac:dyDescent="0.3">
      <c r="A463" s="7">
        <f t="shared" si="15"/>
        <v>459</v>
      </c>
      <c r="B463" s="60"/>
      <c r="C463" s="3"/>
      <c r="D463" s="3"/>
      <c r="E463" s="3"/>
      <c r="F463" s="3"/>
      <c r="G463" s="3"/>
      <c r="H463" s="49"/>
      <c r="I463" s="3"/>
      <c r="J463" s="3" t="str">
        <f t="shared" si="14"/>
        <v/>
      </c>
      <c r="K463" s="96"/>
    </row>
    <row r="464" spans="1:11" x14ac:dyDescent="0.3">
      <c r="A464" s="7">
        <f t="shared" si="15"/>
        <v>460</v>
      </c>
      <c r="B464" s="60"/>
      <c r="C464" s="3"/>
      <c r="D464" s="3"/>
      <c r="E464" s="3"/>
      <c r="F464" s="3"/>
      <c r="G464" s="3"/>
      <c r="H464" s="49"/>
      <c r="I464" s="3"/>
      <c r="J464" s="3" t="str">
        <f t="shared" si="14"/>
        <v/>
      </c>
      <c r="K464" s="96"/>
    </row>
    <row r="465" spans="1:11" x14ac:dyDescent="0.3">
      <c r="A465" s="7">
        <f t="shared" si="15"/>
        <v>461</v>
      </c>
      <c r="B465" s="60"/>
      <c r="C465" s="3"/>
      <c r="D465" s="3"/>
      <c r="E465" s="3"/>
      <c r="F465" s="3"/>
      <c r="G465" s="3"/>
      <c r="H465" s="49"/>
      <c r="I465" s="3"/>
      <c r="J465" s="3" t="str">
        <f t="shared" si="14"/>
        <v/>
      </c>
      <c r="K465" s="96"/>
    </row>
    <row r="466" spans="1:11" x14ac:dyDescent="0.3">
      <c r="A466" s="7">
        <f t="shared" si="15"/>
        <v>462</v>
      </c>
      <c r="B466" s="60"/>
      <c r="C466" s="3"/>
      <c r="D466" s="3"/>
      <c r="E466" s="3"/>
      <c r="F466" s="3"/>
      <c r="G466" s="3"/>
      <c r="H466" s="49"/>
      <c r="I466" s="3"/>
      <c r="J466" s="3" t="str">
        <f t="shared" si="14"/>
        <v/>
      </c>
      <c r="K466" s="96"/>
    </row>
    <row r="467" spans="1:11" x14ac:dyDescent="0.3">
      <c r="A467" s="7">
        <f t="shared" si="15"/>
        <v>463</v>
      </c>
      <c r="B467" s="60"/>
      <c r="C467" s="3"/>
      <c r="D467" s="3"/>
      <c r="E467" s="3"/>
      <c r="F467" s="3"/>
      <c r="G467" s="3"/>
      <c r="H467" s="49"/>
      <c r="I467" s="3"/>
      <c r="J467" s="3" t="str">
        <f t="shared" si="14"/>
        <v/>
      </c>
      <c r="K467" s="96"/>
    </row>
    <row r="468" spans="1:11" x14ac:dyDescent="0.3">
      <c r="A468" s="7">
        <f t="shared" si="15"/>
        <v>464</v>
      </c>
      <c r="B468" s="60"/>
      <c r="C468" s="3"/>
      <c r="D468" s="3"/>
      <c r="E468" s="3"/>
      <c r="F468" s="3"/>
      <c r="G468" s="3"/>
      <c r="H468" s="49"/>
      <c r="I468" s="3"/>
      <c r="J468" s="3" t="str">
        <f t="shared" si="14"/>
        <v/>
      </c>
      <c r="K468" s="96"/>
    </row>
    <row r="469" spans="1:11" x14ac:dyDescent="0.3">
      <c r="A469" s="7">
        <f t="shared" si="15"/>
        <v>465</v>
      </c>
      <c r="B469" s="60"/>
      <c r="C469" s="3"/>
      <c r="D469" s="3"/>
      <c r="E469" s="3"/>
      <c r="F469" s="3"/>
      <c r="G469" s="3"/>
      <c r="H469" s="49"/>
      <c r="I469" s="3"/>
      <c r="J469" s="3" t="str">
        <f t="shared" si="14"/>
        <v/>
      </c>
      <c r="K469" s="96"/>
    </row>
    <row r="470" spans="1:11" x14ac:dyDescent="0.3">
      <c r="A470" s="7">
        <f t="shared" si="15"/>
        <v>466</v>
      </c>
      <c r="B470" s="60"/>
      <c r="C470" s="3"/>
      <c r="D470" s="3"/>
      <c r="E470" s="3"/>
      <c r="F470" s="3"/>
      <c r="G470" s="3"/>
      <c r="H470" s="49"/>
      <c r="I470" s="3"/>
      <c r="J470" s="3" t="str">
        <f t="shared" si="14"/>
        <v/>
      </c>
      <c r="K470" s="96"/>
    </row>
    <row r="471" spans="1:11" x14ac:dyDescent="0.3">
      <c r="A471" s="7">
        <f t="shared" si="15"/>
        <v>467</v>
      </c>
      <c r="B471" s="60"/>
      <c r="C471" s="3"/>
      <c r="D471" s="3"/>
      <c r="E471" s="3"/>
      <c r="F471" s="3"/>
      <c r="G471" s="3"/>
      <c r="H471" s="49"/>
      <c r="I471" s="3"/>
      <c r="J471" s="3" t="str">
        <f t="shared" si="14"/>
        <v/>
      </c>
      <c r="K471" s="96"/>
    </row>
    <row r="472" spans="1:11" x14ac:dyDescent="0.3">
      <c r="A472" s="7">
        <f t="shared" si="15"/>
        <v>468</v>
      </c>
      <c r="B472" s="60"/>
      <c r="C472" s="3"/>
      <c r="D472" s="3"/>
      <c r="E472" s="3"/>
      <c r="F472" s="3"/>
      <c r="G472" s="3"/>
      <c r="H472" s="49"/>
      <c r="I472" s="3"/>
      <c r="J472" s="3" t="str">
        <f t="shared" si="14"/>
        <v/>
      </c>
      <c r="K472" s="96"/>
    </row>
    <row r="473" spans="1:11" x14ac:dyDescent="0.3">
      <c r="A473" s="7">
        <f t="shared" si="15"/>
        <v>469</v>
      </c>
      <c r="B473" s="60"/>
      <c r="C473" s="3"/>
      <c r="D473" s="3"/>
      <c r="E473" s="3"/>
      <c r="F473" s="3"/>
      <c r="G473" s="3"/>
      <c r="H473" s="49"/>
      <c r="I473" s="3"/>
      <c r="J473" s="3" t="str">
        <f t="shared" si="14"/>
        <v/>
      </c>
      <c r="K473" s="96"/>
    </row>
    <row r="474" spans="1:11" x14ac:dyDescent="0.3">
      <c r="A474" s="7">
        <f t="shared" si="15"/>
        <v>470</v>
      </c>
      <c r="B474" s="60"/>
      <c r="C474" s="3"/>
      <c r="D474" s="3"/>
      <c r="E474" s="3"/>
      <c r="F474" s="3"/>
      <c r="G474" s="3"/>
      <c r="H474" s="49"/>
      <c r="I474" s="3"/>
      <c r="J474" s="3" t="str">
        <f t="shared" si="14"/>
        <v/>
      </c>
      <c r="K474" s="96"/>
    </row>
    <row r="475" spans="1:11" x14ac:dyDescent="0.3">
      <c r="A475" s="7">
        <f t="shared" si="15"/>
        <v>471</v>
      </c>
      <c r="B475" s="60"/>
      <c r="C475" s="3"/>
      <c r="D475" s="3"/>
      <c r="E475" s="3"/>
      <c r="F475" s="3"/>
      <c r="G475" s="3"/>
      <c r="H475" s="49"/>
      <c r="I475" s="3"/>
      <c r="J475" s="3" t="str">
        <f t="shared" si="14"/>
        <v/>
      </c>
      <c r="K475" s="96"/>
    </row>
    <row r="476" spans="1:11" x14ac:dyDescent="0.3">
      <c r="A476" s="7">
        <f t="shared" si="15"/>
        <v>472</v>
      </c>
      <c r="B476" s="60"/>
      <c r="C476" s="3"/>
      <c r="D476" s="3"/>
      <c r="E476" s="3"/>
      <c r="F476" s="3"/>
      <c r="G476" s="3"/>
      <c r="H476" s="49"/>
      <c r="I476" s="3"/>
      <c r="J476" s="3" t="str">
        <f t="shared" si="14"/>
        <v/>
      </c>
      <c r="K476" s="96"/>
    </row>
    <row r="477" spans="1:11" x14ac:dyDescent="0.3">
      <c r="A477" s="7">
        <f t="shared" si="15"/>
        <v>473</v>
      </c>
      <c r="B477" s="60"/>
      <c r="C477" s="3"/>
      <c r="D477" s="3"/>
      <c r="E477" s="3"/>
      <c r="F477" s="3"/>
      <c r="G477" s="3"/>
      <c r="H477" s="49"/>
      <c r="I477" s="3"/>
      <c r="J477" s="3" t="str">
        <f t="shared" si="14"/>
        <v/>
      </c>
      <c r="K477" s="96"/>
    </row>
    <row r="478" spans="1:11" x14ac:dyDescent="0.3">
      <c r="A478" s="7">
        <f t="shared" si="15"/>
        <v>474</v>
      </c>
      <c r="B478" s="60"/>
      <c r="C478" s="3"/>
      <c r="D478" s="3"/>
      <c r="E478" s="3"/>
      <c r="F478" s="3"/>
      <c r="G478" s="3"/>
      <c r="H478" s="49"/>
      <c r="I478" s="3"/>
      <c r="J478" s="3" t="str">
        <f t="shared" si="14"/>
        <v/>
      </c>
      <c r="K478" s="96"/>
    </row>
    <row r="479" spans="1:11" x14ac:dyDescent="0.3">
      <c r="A479" s="7">
        <f t="shared" si="15"/>
        <v>475</v>
      </c>
      <c r="B479" s="60"/>
      <c r="C479" s="3"/>
      <c r="D479" s="3"/>
      <c r="E479" s="3"/>
      <c r="F479" s="3"/>
      <c r="G479" s="3"/>
      <c r="H479" s="49"/>
      <c r="I479" s="3"/>
      <c r="J479" s="3" t="str">
        <f t="shared" si="14"/>
        <v/>
      </c>
      <c r="K479" s="96"/>
    </row>
    <row r="480" spans="1:11" x14ac:dyDescent="0.3">
      <c r="A480" s="7">
        <f t="shared" si="15"/>
        <v>476</v>
      </c>
      <c r="B480" s="60"/>
      <c r="C480" s="3"/>
      <c r="D480" s="3"/>
      <c r="E480" s="3"/>
      <c r="F480" s="3"/>
      <c r="G480" s="3"/>
      <c r="H480" s="49"/>
      <c r="I480" s="3"/>
      <c r="J480" s="3" t="str">
        <f t="shared" si="14"/>
        <v/>
      </c>
      <c r="K480" s="96"/>
    </row>
    <row r="481" spans="1:11" x14ac:dyDescent="0.3">
      <c r="A481" s="7">
        <f t="shared" si="15"/>
        <v>477</v>
      </c>
      <c r="B481" s="60"/>
      <c r="C481" s="3"/>
      <c r="D481" s="3"/>
      <c r="E481" s="3"/>
      <c r="F481" s="3"/>
      <c r="G481" s="3"/>
      <c r="H481" s="49"/>
      <c r="I481" s="3"/>
      <c r="J481" s="3" t="str">
        <f t="shared" si="14"/>
        <v/>
      </c>
      <c r="K481" s="96"/>
    </row>
    <row r="482" spans="1:11" x14ac:dyDescent="0.3">
      <c r="A482" s="7">
        <f t="shared" si="15"/>
        <v>478</v>
      </c>
      <c r="B482" s="60"/>
      <c r="C482" s="3"/>
      <c r="D482" s="3"/>
      <c r="E482" s="3"/>
      <c r="F482" s="3"/>
      <c r="G482" s="3"/>
      <c r="H482" s="49"/>
      <c r="I482" s="3"/>
      <c r="J482" s="3" t="str">
        <f t="shared" si="14"/>
        <v/>
      </c>
      <c r="K482" s="96"/>
    </row>
    <row r="483" spans="1:11" x14ac:dyDescent="0.3">
      <c r="A483" s="7">
        <f t="shared" si="15"/>
        <v>479</v>
      </c>
      <c r="B483" s="60"/>
      <c r="C483" s="3"/>
      <c r="D483" s="3"/>
      <c r="E483" s="3"/>
      <c r="F483" s="3"/>
      <c r="G483" s="3"/>
      <c r="H483" s="49"/>
      <c r="I483" s="3"/>
      <c r="J483" s="3" t="str">
        <f t="shared" si="14"/>
        <v/>
      </c>
      <c r="K483" s="96"/>
    </row>
    <row r="484" spans="1:11" x14ac:dyDescent="0.3">
      <c r="A484" s="7">
        <f t="shared" si="15"/>
        <v>480</v>
      </c>
      <c r="B484" s="60"/>
      <c r="C484" s="3"/>
      <c r="D484" s="3"/>
      <c r="E484" s="3"/>
      <c r="F484" s="3"/>
      <c r="G484" s="3"/>
      <c r="H484" s="49"/>
      <c r="I484" s="3"/>
      <c r="J484" s="3" t="str">
        <f t="shared" si="14"/>
        <v/>
      </c>
      <c r="K484" s="96"/>
    </row>
    <row r="485" spans="1:11" x14ac:dyDescent="0.3">
      <c r="A485" s="7">
        <f t="shared" si="15"/>
        <v>481</v>
      </c>
      <c r="B485" s="60"/>
      <c r="C485" s="3"/>
      <c r="D485" s="3"/>
      <c r="E485" s="3"/>
      <c r="F485" s="3"/>
      <c r="G485" s="3"/>
      <c r="H485" s="49"/>
      <c r="I485" s="3"/>
      <c r="J485" s="3" t="str">
        <f t="shared" si="14"/>
        <v/>
      </c>
      <c r="K485" s="96"/>
    </row>
    <row r="486" spans="1:11" x14ac:dyDescent="0.3">
      <c r="A486" s="7">
        <f t="shared" si="15"/>
        <v>482</v>
      </c>
      <c r="B486" s="60"/>
      <c r="C486" s="3"/>
      <c r="D486" s="3"/>
      <c r="E486" s="3"/>
      <c r="F486" s="3"/>
      <c r="G486" s="3"/>
      <c r="H486" s="49"/>
      <c r="I486" s="3"/>
      <c r="J486" s="3" t="str">
        <f t="shared" si="14"/>
        <v/>
      </c>
      <c r="K486" s="96"/>
    </row>
    <row r="487" spans="1:11" x14ac:dyDescent="0.3">
      <c r="A487" s="7">
        <f t="shared" si="15"/>
        <v>483</v>
      </c>
      <c r="B487" s="60"/>
      <c r="C487" s="3"/>
      <c r="D487" s="3"/>
      <c r="E487" s="3"/>
      <c r="F487" s="3"/>
      <c r="G487" s="3"/>
      <c r="H487" s="49"/>
      <c r="I487" s="3"/>
      <c r="J487" s="3" t="str">
        <f t="shared" si="14"/>
        <v/>
      </c>
      <c r="K487" s="96"/>
    </row>
    <row r="488" spans="1:11" x14ac:dyDescent="0.3">
      <c r="A488" s="7">
        <f t="shared" si="15"/>
        <v>484</v>
      </c>
      <c r="B488" s="60"/>
      <c r="C488" s="3"/>
      <c r="D488" s="3"/>
      <c r="E488" s="3"/>
      <c r="F488" s="3"/>
      <c r="G488" s="3"/>
      <c r="H488" s="49"/>
      <c r="I488" s="3"/>
      <c r="J488" s="3" t="str">
        <f t="shared" si="14"/>
        <v/>
      </c>
      <c r="K488" s="96"/>
    </row>
    <row r="489" spans="1:11" x14ac:dyDescent="0.3">
      <c r="A489" s="7">
        <f t="shared" si="15"/>
        <v>485</v>
      </c>
      <c r="B489" s="60"/>
      <c r="C489" s="3"/>
      <c r="D489" s="3"/>
      <c r="E489" s="3"/>
      <c r="F489" s="3"/>
      <c r="G489" s="3"/>
      <c r="H489" s="49"/>
      <c r="I489" s="3"/>
      <c r="J489" s="3" t="str">
        <f t="shared" si="14"/>
        <v/>
      </c>
      <c r="K489" s="96"/>
    </row>
    <row r="490" spans="1:11" x14ac:dyDescent="0.3">
      <c r="A490" s="7">
        <f t="shared" si="15"/>
        <v>486</v>
      </c>
      <c r="B490" s="60"/>
      <c r="C490" s="3"/>
      <c r="D490" s="3"/>
      <c r="E490" s="3"/>
      <c r="F490" s="3"/>
      <c r="G490" s="3"/>
      <c r="H490" s="49"/>
      <c r="I490" s="3"/>
      <c r="J490" s="3" t="str">
        <f t="shared" si="14"/>
        <v/>
      </c>
      <c r="K490" s="96"/>
    </row>
    <row r="491" spans="1:11" x14ac:dyDescent="0.3">
      <c r="A491" s="7">
        <f t="shared" si="15"/>
        <v>487</v>
      </c>
      <c r="B491" s="60"/>
      <c r="C491" s="3"/>
      <c r="D491" s="3"/>
      <c r="E491" s="3"/>
      <c r="F491" s="3"/>
      <c r="G491" s="3"/>
      <c r="H491" s="49"/>
      <c r="I491" s="3"/>
      <c r="J491" s="3" t="str">
        <f t="shared" si="14"/>
        <v/>
      </c>
      <c r="K491" s="96"/>
    </row>
    <row r="492" spans="1:11" x14ac:dyDescent="0.3">
      <c r="A492" s="7">
        <f t="shared" si="15"/>
        <v>488</v>
      </c>
      <c r="B492" s="60"/>
      <c r="C492" s="3"/>
      <c r="D492" s="3"/>
      <c r="E492" s="3"/>
      <c r="F492" s="3"/>
      <c r="G492" s="3"/>
      <c r="H492" s="49"/>
      <c r="I492" s="3"/>
      <c r="J492" s="3" t="str">
        <f t="shared" si="14"/>
        <v/>
      </c>
      <c r="K492" s="96"/>
    </row>
    <row r="493" spans="1:11" x14ac:dyDescent="0.3">
      <c r="A493" s="7">
        <f t="shared" si="15"/>
        <v>489</v>
      </c>
      <c r="B493" s="60"/>
      <c r="C493" s="3"/>
      <c r="D493" s="3"/>
      <c r="E493" s="3"/>
      <c r="F493" s="3"/>
      <c r="G493" s="3"/>
      <c r="H493" s="49"/>
      <c r="I493" s="3"/>
      <c r="J493" s="3" t="str">
        <f t="shared" si="14"/>
        <v/>
      </c>
      <c r="K493" s="96"/>
    </row>
    <row r="494" spans="1:11" x14ac:dyDescent="0.3">
      <c r="A494" s="7">
        <f t="shared" si="15"/>
        <v>490</v>
      </c>
      <c r="B494" s="60"/>
      <c r="C494" s="3"/>
      <c r="D494" s="3"/>
      <c r="E494" s="3"/>
      <c r="F494" s="3"/>
      <c r="G494" s="3"/>
      <c r="H494" s="49"/>
      <c r="I494" s="3"/>
      <c r="J494" s="3" t="str">
        <f t="shared" si="14"/>
        <v/>
      </c>
      <c r="K494" s="96"/>
    </row>
    <row r="495" spans="1:11" x14ac:dyDescent="0.3">
      <c r="A495" s="7">
        <f t="shared" si="15"/>
        <v>491</v>
      </c>
      <c r="B495" s="60"/>
      <c r="C495" s="3"/>
      <c r="D495" s="3"/>
      <c r="E495" s="3"/>
      <c r="F495" s="3"/>
      <c r="G495" s="3"/>
      <c r="H495" s="49"/>
      <c r="I495" s="3"/>
      <c r="J495" s="3" t="str">
        <f t="shared" si="14"/>
        <v/>
      </c>
      <c r="K495" s="96"/>
    </row>
    <row r="496" spans="1:11" x14ac:dyDescent="0.3">
      <c r="A496" s="7">
        <f t="shared" si="15"/>
        <v>492</v>
      </c>
      <c r="B496" s="60"/>
      <c r="C496" s="3"/>
      <c r="D496" s="3"/>
      <c r="E496" s="3"/>
      <c r="F496" s="3"/>
      <c r="G496" s="3"/>
      <c r="H496" s="49"/>
      <c r="I496" s="3"/>
      <c r="J496" s="3" t="str">
        <f t="shared" si="14"/>
        <v/>
      </c>
      <c r="K496" s="96"/>
    </row>
    <row r="497" spans="1:11" x14ac:dyDescent="0.3">
      <c r="A497" s="7">
        <f t="shared" si="15"/>
        <v>493</v>
      </c>
      <c r="B497" s="60"/>
      <c r="C497" s="3"/>
      <c r="D497" s="3"/>
      <c r="E497" s="3"/>
      <c r="F497" s="3"/>
      <c r="G497" s="3"/>
      <c r="H497" s="49"/>
      <c r="I497" s="3"/>
      <c r="J497" s="3" t="str">
        <f t="shared" si="14"/>
        <v/>
      </c>
      <c r="K497" s="96"/>
    </row>
    <row r="498" spans="1:11" x14ac:dyDescent="0.3">
      <c r="A498" s="7">
        <f t="shared" si="15"/>
        <v>494</v>
      </c>
      <c r="B498" s="60"/>
      <c r="C498" s="3"/>
      <c r="D498" s="3"/>
      <c r="E498" s="3"/>
      <c r="F498" s="3"/>
      <c r="G498" s="3"/>
      <c r="H498" s="49"/>
      <c r="I498" s="3"/>
      <c r="J498" s="3" t="str">
        <f t="shared" si="14"/>
        <v/>
      </c>
      <c r="K498" s="96"/>
    </row>
    <row r="499" spans="1:11" x14ac:dyDescent="0.3">
      <c r="A499" s="7">
        <f t="shared" si="15"/>
        <v>495</v>
      </c>
      <c r="B499" s="60"/>
      <c r="C499" s="3"/>
      <c r="D499" s="3"/>
      <c r="E499" s="3"/>
      <c r="F499" s="3"/>
      <c r="G499" s="3"/>
      <c r="H499" s="49"/>
      <c r="I499" s="3"/>
      <c r="J499" s="3" t="str">
        <f t="shared" si="14"/>
        <v/>
      </c>
      <c r="K499" s="96"/>
    </row>
    <row r="500" spans="1:11" x14ac:dyDescent="0.3">
      <c r="A500" s="7">
        <f t="shared" si="15"/>
        <v>496</v>
      </c>
      <c r="B500" s="60"/>
      <c r="C500" s="3"/>
      <c r="D500" s="3"/>
      <c r="E500" s="3"/>
      <c r="F500" s="3"/>
      <c r="G500" s="3"/>
      <c r="H500" s="49"/>
      <c r="I500" s="3"/>
      <c r="J500" s="3" t="str">
        <f t="shared" si="14"/>
        <v/>
      </c>
      <c r="K500" s="96"/>
    </row>
    <row r="501" spans="1:11" x14ac:dyDescent="0.3">
      <c r="A501" s="7">
        <f t="shared" si="15"/>
        <v>497</v>
      </c>
      <c r="B501" s="60"/>
      <c r="C501" s="3"/>
      <c r="D501" s="3"/>
      <c r="E501" s="3"/>
      <c r="F501" s="3"/>
      <c r="G501" s="3"/>
      <c r="H501" s="49"/>
      <c r="I501" s="3"/>
      <c r="J501" s="3" t="str">
        <f t="shared" si="14"/>
        <v/>
      </c>
      <c r="K501" s="96"/>
    </row>
    <row r="502" spans="1:11" x14ac:dyDescent="0.3">
      <c r="A502" s="7">
        <f t="shared" si="15"/>
        <v>498</v>
      </c>
      <c r="B502" s="60"/>
      <c r="C502" s="3"/>
      <c r="D502" s="3"/>
      <c r="E502" s="3"/>
      <c r="F502" s="3"/>
      <c r="G502" s="3"/>
      <c r="H502" s="49"/>
      <c r="I502" s="3"/>
      <c r="J502" s="3" t="str">
        <f t="shared" si="14"/>
        <v/>
      </c>
      <c r="K502" s="96"/>
    </row>
    <row r="503" spans="1:11" x14ac:dyDescent="0.3">
      <c r="A503" s="7">
        <f t="shared" si="15"/>
        <v>499</v>
      </c>
      <c r="B503" s="60"/>
      <c r="C503" s="3"/>
      <c r="D503" s="3"/>
      <c r="E503" s="3"/>
      <c r="F503" s="3"/>
      <c r="G503" s="3"/>
      <c r="H503" s="49"/>
      <c r="I503" s="3"/>
      <c r="J503" s="3" t="str">
        <f t="shared" si="14"/>
        <v/>
      </c>
      <c r="K503" s="96"/>
    </row>
    <row r="504" spans="1:11" x14ac:dyDescent="0.3">
      <c r="A504" s="7">
        <f t="shared" si="15"/>
        <v>500</v>
      </c>
      <c r="B504" s="60"/>
      <c r="C504" s="3"/>
      <c r="D504" s="3"/>
      <c r="E504" s="3"/>
      <c r="F504" s="3"/>
      <c r="G504" s="3"/>
      <c r="H504" s="49"/>
      <c r="I504" s="3"/>
      <c r="J504" s="3" t="str">
        <f t="shared" si="14"/>
        <v/>
      </c>
      <c r="K504" s="96"/>
    </row>
    <row r="505" spans="1:11" x14ac:dyDescent="0.3">
      <c r="A505" s="7">
        <f t="shared" si="15"/>
        <v>501</v>
      </c>
      <c r="B505" s="60"/>
      <c r="C505" s="3"/>
      <c r="D505" s="3"/>
      <c r="E505" s="3"/>
      <c r="F505" s="3"/>
      <c r="G505" s="3"/>
      <c r="H505" s="49"/>
      <c r="I505" s="3"/>
      <c r="J505" s="3" t="str">
        <f t="shared" si="14"/>
        <v/>
      </c>
      <c r="K505" s="96"/>
    </row>
    <row r="506" spans="1:11" x14ac:dyDescent="0.3">
      <c r="A506" s="7">
        <f t="shared" si="15"/>
        <v>502</v>
      </c>
      <c r="B506" s="60"/>
      <c r="C506" s="3"/>
      <c r="D506" s="3"/>
      <c r="E506" s="3"/>
      <c r="F506" s="3"/>
      <c r="G506" s="3"/>
      <c r="H506" s="49"/>
      <c r="I506" s="3"/>
      <c r="J506" s="3" t="str">
        <f t="shared" si="14"/>
        <v/>
      </c>
      <c r="K506" s="96"/>
    </row>
    <row r="507" spans="1:11" x14ac:dyDescent="0.3">
      <c r="A507" s="7">
        <f t="shared" si="15"/>
        <v>503</v>
      </c>
      <c r="B507" s="60"/>
      <c r="C507" s="3"/>
      <c r="D507" s="3"/>
      <c r="E507" s="3"/>
      <c r="F507" s="3"/>
      <c r="G507" s="3"/>
      <c r="H507" s="49"/>
      <c r="I507" s="3"/>
      <c r="J507" s="3" t="str">
        <f t="shared" si="14"/>
        <v/>
      </c>
      <c r="K507" s="96"/>
    </row>
    <row r="508" spans="1:11" x14ac:dyDescent="0.3">
      <c r="A508" s="7">
        <f t="shared" si="15"/>
        <v>504</v>
      </c>
      <c r="B508" s="60"/>
      <c r="C508" s="3"/>
      <c r="D508" s="3"/>
      <c r="E508" s="3"/>
      <c r="F508" s="3"/>
      <c r="G508" s="3"/>
      <c r="H508" s="49"/>
      <c r="I508" s="3"/>
      <c r="J508" s="3" t="str">
        <f t="shared" si="14"/>
        <v/>
      </c>
      <c r="K508" s="96"/>
    </row>
    <row r="509" spans="1:11" x14ac:dyDescent="0.3">
      <c r="A509" s="7">
        <f t="shared" si="15"/>
        <v>505</v>
      </c>
      <c r="B509" s="60"/>
      <c r="C509" s="3"/>
      <c r="D509" s="3"/>
      <c r="E509" s="3"/>
      <c r="F509" s="3"/>
      <c r="G509" s="3"/>
      <c r="H509" s="49"/>
      <c r="I509" s="3"/>
      <c r="J509" s="3" t="str">
        <f t="shared" si="14"/>
        <v/>
      </c>
      <c r="K509" s="96"/>
    </row>
    <row r="510" spans="1:11" x14ac:dyDescent="0.3">
      <c r="A510" s="7">
        <f t="shared" si="15"/>
        <v>506</v>
      </c>
      <c r="B510" s="60"/>
      <c r="C510" s="3"/>
      <c r="D510" s="3"/>
      <c r="E510" s="3"/>
      <c r="F510" s="3"/>
      <c r="G510" s="3"/>
      <c r="H510" s="49"/>
      <c r="I510" s="3"/>
      <c r="J510" s="3" t="str">
        <f t="shared" si="14"/>
        <v/>
      </c>
      <c r="K510" s="96"/>
    </row>
    <row r="511" spans="1:11" x14ac:dyDescent="0.3">
      <c r="A511" s="7">
        <f t="shared" si="15"/>
        <v>507</v>
      </c>
      <c r="B511" s="60"/>
      <c r="C511" s="3"/>
      <c r="D511" s="3"/>
      <c r="E511" s="3"/>
      <c r="F511" s="3"/>
      <c r="G511" s="3"/>
      <c r="H511" s="49"/>
      <c r="I511" s="3"/>
      <c r="J511" s="3" t="str">
        <f t="shared" si="14"/>
        <v/>
      </c>
      <c r="K511" s="96"/>
    </row>
    <row r="512" spans="1:11" x14ac:dyDescent="0.3">
      <c r="A512" s="7">
        <f t="shared" si="15"/>
        <v>508</v>
      </c>
      <c r="B512" s="60"/>
      <c r="C512" s="3"/>
      <c r="D512" s="3"/>
      <c r="E512" s="3"/>
      <c r="F512" s="3"/>
      <c r="G512" s="3"/>
      <c r="H512" s="49"/>
      <c r="I512" s="3"/>
      <c r="J512" s="3" t="str">
        <f t="shared" si="14"/>
        <v/>
      </c>
      <c r="K512" s="96"/>
    </row>
    <row r="513" spans="1:11" x14ac:dyDescent="0.3">
      <c r="A513" s="7">
        <f t="shared" si="15"/>
        <v>509</v>
      </c>
      <c r="B513" s="60"/>
      <c r="C513" s="3"/>
      <c r="D513" s="3"/>
      <c r="E513" s="3"/>
      <c r="F513" s="3"/>
      <c r="G513" s="3"/>
      <c r="H513" s="49"/>
      <c r="I513" s="3"/>
      <c r="J513" s="3" t="str">
        <f t="shared" si="14"/>
        <v/>
      </c>
      <c r="K513" s="96"/>
    </row>
    <row r="514" spans="1:11" x14ac:dyDescent="0.3">
      <c r="A514" s="7">
        <f t="shared" si="15"/>
        <v>510</v>
      </c>
      <c r="B514" s="60"/>
      <c r="C514" s="3"/>
      <c r="D514" s="3"/>
      <c r="E514" s="3"/>
      <c r="F514" s="3"/>
      <c r="G514" s="3"/>
      <c r="H514" s="49"/>
      <c r="I514" s="3"/>
      <c r="J514" s="3" t="str">
        <f t="shared" si="14"/>
        <v/>
      </c>
      <c r="K514" s="96"/>
    </row>
    <row r="515" spans="1:11" x14ac:dyDescent="0.3">
      <c r="A515" s="7">
        <f t="shared" si="15"/>
        <v>511</v>
      </c>
      <c r="B515" s="60"/>
      <c r="C515" s="3"/>
      <c r="D515" s="3"/>
      <c r="E515" s="3"/>
      <c r="F515" s="3"/>
      <c r="G515" s="3"/>
      <c r="H515" s="49"/>
      <c r="I515" s="3"/>
      <c r="J515" s="3" t="str">
        <f t="shared" si="14"/>
        <v/>
      </c>
      <c r="K515" s="96"/>
    </row>
    <row r="516" spans="1:11" x14ac:dyDescent="0.3">
      <c r="A516" s="7">
        <f t="shared" si="15"/>
        <v>512</v>
      </c>
      <c r="B516" s="60"/>
      <c r="C516" s="3"/>
      <c r="D516" s="3"/>
      <c r="E516" s="3"/>
      <c r="F516" s="3"/>
      <c r="G516" s="3"/>
      <c r="H516" s="49"/>
      <c r="I516" s="3"/>
      <c r="J516" s="3" t="str">
        <f t="shared" si="14"/>
        <v/>
      </c>
      <c r="K516" s="96"/>
    </row>
    <row r="517" spans="1:11" x14ac:dyDescent="0.3">
      <c r="A517" s="7">
        <f t="shared" si="15"/>
        <v>513</v>
      </c>
      <c r="B517" s="60"/>
      <c r="C517" s="3"/>
      <c r="D517" s="3"/>
      <c r="E517" s="3"/>
      <c r="F517" s="3"/>
      <c r="G517" s="3"/>
      <c r="H517" s="49"/>
      <c r="I517" s="3"/>
      <c r="J517" s="3" t="str">
        <f t="shared" ref="J517:J580" si="16">IF(ISBLANK(E517),"",IF(E517=I517,1,0))</f>
        <v/>
      </c>
      <c r="K517" s="96"/>
    </row>
    <row r="518" spans="1:11" x14ac:dyDescent="0.3">
      <c r="A518" s="7">
        <f t="shared" si="15"/>
        <v>514</v>
      </c>
      <c r="B518" s="60"/>
      <c r="C518" s="3"/>
      <c r="D518" s="3"/>
      <c r="E518" s="3"/>
      <c r="F518" s="3"/>
      <c r="G518" s="3"/>
      <c r="H518" s="49"/>
      <c r="I518" s="3"/>
      <c r="J518" s="3" t="str">
        <f t="shared" si="16"/>
        <v/>
      </c>
      <c r="K518" s="96"/>
    </row>
    <row r="519" spans="1:11" x14ac:dyDescent="0.3">
      <c r="A519" s="7">
        <f t="shared" ref="A519:A582" si="17">A518+1</f>
        <v>515</v>
      </c>
      <c r="B519" s="60"/>
      <c r="C519" s="3"/>
      <c r="D519" s="3"/>
      <c r="E519" s="3"/>
      <c r="F519" s="3"/>
      <c r="G519" s="3"/>
      <c r="H519" s="49"/>
      <c r="I519" s="3"/>
      <c r="J519" s="3" t="str">
        <f t="shared" si="16"/>
        <v/>
      </c>
      <c r="K519" s="96"/>
    </row>
    <row r="520" spans="1:11" x14ac:dyDescent="0.3">
      <c r="A520" s="7">
        <f t="shared" si="17"/>
        <v>516</v>
      </c>
      <c r="B520" s="60"/>
      <c r="C520" s="3"/>
      <c r="D520" s="3"/>
      <c r="E520" s="3"/>
      <c r="F520" s="3"/>
      <c r="G520" s="3"/>
      <c r="H520" s="49"/>
      <c r="I520" s="3"/>
      <c r="J520" s="3" t="str">
        <f t="shared" si="16"/>
        <v/>
      </c>
      <c r="K520" s="96"/>
    </row>
    <row r="521" spans="1:11" x14ac:dyDescent="0.3">
      <c r="A521" s="7">
        <f t="shared" si="17"/>
        <v>517</v>
      </c>
      <c r="B521" s="60"/>
      <c r="C521" s="3"/>
      <c r="D521" s="3"/>
      <c r="E521" s="3"/>
      <c r="F521" s="3"/>
      <c r="G521" s="3"/>
      <c r="H521" s="49"/>
      <c r="I521" s="3"/>
      <c r="J521" s="3" t="str">
        <f t="shared" si="16"/>
        <v/>
      </c>
      <c r="K521" s="96"/>
    </row>
    <row r="522" spans="1:11" x14ac:dyDescent="0.3">
      <c r="A522" s="7">
        <f t="shared" si="17"/>
        <v>518</v>
      </c>
      <c r="B522" s="60"/>
      <c r="C522" s="3"/>
      <c r="D522" s="3"/>
      <c r="E522" s="3"/>
      <c r="F522" s="3"/>
      <c r="G522" s="3"/>
      <c r="H522" s="49"/>
      <c r="I522" s="3"/>
      <c r="J522" s="3" t="str">
        <f t="shared" si="16"/>
        <v/>
      </c>
      <c r="K522" s="96"/>
    </row>
    <row r="523" spans="1:11" x14ac:dyDescent="0.3">
      <c r="A523" s="7">
        <f t="shared" si="17"/>
        <v>519</v>
      </c>
      <c r="B523" s="60"/>
      <c r="C523" s="3"/>
      <c r="D523" s="3"/>
      <c r="E523" s="3"/>
      <c r="F523" s="3"/>
      <c r="G523" s="3"/>
      <c r="H523" s="49"/>
      <c r="I523" s="3"/>
      <c r="J523" s="3" t="str">
        <f t="shared" si="16"/>
        <v/>
      </c>
      <c r="K523" s="96"/>
    </row>
    <row r="524" spans="1:11" x14ac:dyDescent="0.3">
      <c r="A524" s="7">
        <f t="shared" si="17"/>
        <v>520</v>
      </c>
      <c r="B524" s="60"/>
      <c r="C524" s="3"/>
      <c r="D524" s="3"/>
      <c r="E524" s="3"/>
      <c r="F524" s="3"/>
      <c r="G524" s="3"/>
      <c r="H524" s="49"/>
      <c r="I524" s="3"/>
      <c r="J524" s="3" t="str">
        <f t="shared" si="16"/>
        <v/>
      </c>
      <c r="K524" s="96"/>
    </row>
    <row r="525" spans="1:11" x14ac:dyDescent="0.3">
      <c r="A525" s="7">
        <f t="shared" si="17"/>
        <v>521</v>
      </c>
      <c r="B525" s="60"/>
      <c r="C525" s="3"/>
      <c r="D525" s="3"/>
      <c r="E525" s="3"/>
      <c r="F525" s="3"/>
      <c r="G525" s="3"/>
      <c r="H525" s="49"/>
      <c r="I525" s="3"/>
      <c r="J525" s="3" t="str">
        <f t="shared" si="16"/>
        <v/>
      </c>
      <c r="K525" s="96"/>
    </row>
    <row r="526" spans="1:11" x14ac:dyDescent="0.3">
      <c r="A526" s="7">
        <f t="shared" si="17"/>
        <v>522</v>
      </c>
      <c r="B526" s="60"/>
      <c r="C526" s="3"/>
      <c r="D526" s="3"/>
      <c r="E526" s="3"/>
      <c r="F526" s="3"/>
      <c r="G526" s="3"/>
      <c r="H526" s="49"/>
      <c r="I526" s="3"/>
      <c r="J526" s="3" t="str">
        <f t="shared" si="16"/>
        <v/>
      </c>
      <c r="K526" s="96"/>
    </row>
    <row r="527" spans="1:11" x14ac:dyDescent="0.3">
      <c r="A527" s="7">
        <f t="shared" si="17"/>
        <v>523</v>
      </c>
      <c r="B527" s="60"/>
      <c r="C527" s="3"/>
      <c r="D527" s="3"/>
      <c r="E527" s="3"/>
      <c r="F527" s="3"/>
      <c r="G527" s="3"/>
      <c r="H527" s="49"/>
      <c r="I527" s="3"/>
      <c r="J527" s="3" t="str">
        <f t="shared" si="16"/>
        <v/>
      </c>
      <c r="K527" s="96"/>
    </row>
    <row r="528" spans="1:11" x14ac:dyDescent="0.3">
      <c r="A528" s="7">
        <f t="shared" si="17"/>
        <v>524</v>
      </c>
      <c r="B528" s="60"/>
      <c r="C528" s="3"/>
      <c r="D528" s="3"/>
      <c r="E528" s="3"/>
      <c r="F528" s="3"/>
      <c r="G528" s="3"/>
      <c r="H528" s="49"/>
      <c r="I528" s="3"/>
      <c r="J528" s="3" t="str">
        <f t="shared" si="16"/>
        <v/>
      </c>
      <c r="K528" s="96"/>
    </row>
    <row r="529" spans="1:11" x14ac:dyDescent="0.3">
      <c r="A529" s="7">
        <f t="shared" si="17"/>
        <v>525</v>
      </c>
      <c r="B529" s="60"/>
      <c r="C529" s="3"/>
      <c r="D529" s="3"/>
      <c r="E529" s="3"/>
      <c r="F529" s="3"/>
      <c r="G529" s="3"/>
      <c r="H529" s="49"/>
      <c r="I529" s="3"/>
      <c r="J529" s="3" t="str">
        <f t="shared" si="16"/>
        <v/>
      </c>
      <c r="K529" s="96"/>
    </row>
    <row r="530" spans="1:11" x14ac:dyDescent="0.3">
      <c r="A530" s="7">
        <f t="shared" si="17"/>
        <v>526</v>
      </c>
      <c r="B530" s="60"/>
      <c r="C530" s="3"/>
      <c r="D530" s="3"/>
      <c r="E530" s="3"/>
      <c r="F530" s="3"/>
      <c r="G530" s="3"/>
      <c r="H530" s="49"/>
      <c r="I530" s="3"/>
      <c r="J530" s="3" t="str">
        <f t="shared" si="16"/>
        <v/>
      </c>
      <c r="K530" s="96"/>
    </row>
    <row r="531" spans="1:11" x14ac:dyDescent="0.3">
      <c r="A531" s="7">
        <f t="shared" si="17"/>
        <v>527</v>
      </c>
      <c r="B531" s="60"/>
      <c r="C531" s="3"/>
      <c r="D531" s="3"/>
      <c r="E531" s="3"/>
      <c r="F531" s="3"/>
      <c r="G531" s="3"/>
      <c r="H531" s="49"/>
      <c r="I531" s="3"/>
      <c r="J531" s="3" t="str">
        <f t="shared" si="16"/>
        <v/>
      </c>
      <c r="K531" s="96"/>
    </row>
    <row r="532" spans="1:11" x14ac:dyDescent="0.3">
      <c r="A532" s="7">
        <f t="shared" si="17"/>
        <v>528</v>
      </c>
      <c r="B532" s="60"/>
      <c r="C532" s="3"/>
      <c r="D532" s="3"/>
      <c r="E532" s="3"/>
      <c r="F532" s="3"/>
      <c r="G532" s="3"/>
      <c r="H532" s="49"/>
      <c r="I532" s="3"/>
      <c r="J532" s="3" t="str">
        <f t="shared" si="16"/>
        <v/>
      </c>
      <c r="K532" s="96"/>
    </row>
    <row r="533" spans="1:11" x14ac:dyDescent="0.3">
      <c r="A533" s="7">
        <f t="shared" si="17"/>
        <v>529</v>
      </c>
      <c r="B533" s="60"/>
      <c r="C533" s="3"/>
      <c r="D533" s="3"/>
      <c r="E533" s="3"/>
      <c r="F533" s="3"/>
      <c r="G533" s="3"/>
      <c r="H533" s="49"/>
      <c r="I533" s="3"/>
      <c r="J533" s="3" t="str">
        <f t="shared" si="16"/>
        <v/>
      </c>
      <c r="K533" s="96"/>
    </row>
    <row r="534" spans="1:11" x14ac:dyDescent="0.3">
      <c r="A534" s="7">
        <f t="shared" si="17"/>
        <v>530</v>
      </c>
      <c r="B534" s="60"/>
      <c r="C534" s="3"/>
      <c r="D534" s="3"/>
      <c r="E534" s="3"/>
      <c r="F534" s="3"/>
      <c r="G534" s="3"/>
      <c r="H534" s="49"/>
      <c r="I534" s="3"/>
      <c r="J534" s="3" t="str">
        <f t="shared" si="16"/>
        <v/>
      </c>
      <c r="K534" s="96"/>
    </row>
    <row r="535" spans="1:11" x14ac:dyDescent="0.3">
      <c r="A535" s="7">
        <f t="shared" si="17"/>
        <v>531</v>
      </c>
      <c r="B535" s="60"/>
      <c r="C535" s="3"/>
      <c r="D535" s="3"/>
      <c r="E535" s="3"/>
      <c r="F535" s="3"/>
      <c r="G535" s="3"/>
      <c r="H535" s="49"/>
      <c r="I535" s="3"/>
      <c r="J535" s="3" t="str">
        <f t="shared" si="16"/>
        <v/>
      </c>
      <c r="K535" s="96"/>
    </row>
    <row r="536" spans="1:11" x14ac:dyDescent="0.3">
      <c r="A536" s="7">
        <f t="shared" si="17"/>
        <v>532</v>
      </c>
      <c r="B536" s="60"/>
      <c r="C536" s="3"/>
      <c r="D536" s="3"/>
      <c r="E536" s="3"/>
      <c r="F536" s="3"/>
      <c r="G536" s="3"/>
      <c r="H536" s="49"/>
      <c r="I536" s="3"/>
      <c r="J536" s="3" t="str">
        <f t="shared" si="16"/>
        <v/>
      </c>
      <c r="K536" s="96"/>
    </row>
    <row r="537" spans="1:11" x14ac:dyDescent="0.3">
      <c r="A537" s="7">
        <f t="shared" si="17"/>
        <v>533</v>
      </c>
      <c r="B537" s="60"/>
      <c r="C537" s="3"/>
      <c r="D537" s="3"/>
      <c r="E537" s="3"/>
      <c r="F537" s="3"/>
      <c r="G537" s="3"/>
      <c r="H537" s="49"/>
      <c r="I537" s="3"/>
      <c r="J537" s="3" t="str">
        <f t="shared" si="16"/>
        <v/>
      </c>
      <c r="K537" s="96"/>
    </row>
    <row r="538" spans="1:11" x14ac:dyDescent="0.3">
      <c r="A538" s="7">
        <f t="shared" si="17"/>
        <v>534</v>
      </c>
      <c r="B538" s="60"/>
      <c r="C538" s="3"/>
      <c r="D538" s="3"/>
      <c r="E538" s="3"/>
      <c r="F538" s="3"/>
      <c r="G538" s="3"/>
      <c r="H538" s="49"/>
      <c r="I538" s="3"/>
      <c r="J538" s="3" t="str">
        <f t="shared" si="16"/>
        <v/>
      </c>
      <c r="K538" s="96"/>
    </row>
    <row r="539" spans="1:11" x14ac:dyDescent="0.3">
      <c r="A539" s="7">
        <f t="shared" si="17"/>
        <v>535</v>
      </c>
      <c r="B539" s="60"/>
      <c r="C539" s="3"/>
      <c r="D539" s="3"/>
      <c r="E539" s="3"/>
      <c r="F539" s="3"/>
      <c r="G539" s="3"/>
      <c r="H539" s="49"/>
      <c r="I539" s="3"/>
      <c r="J539" s="3" t="str">
        <f t="shared" si="16"/>
        <v/>
      </c>
      <c r="K539" s="96"/>
    </row>
    <row r="540" spans="1:11" x14ac:dyDescent="0.3">
      <c r="A540" s="7">
        <f t="shared" si="17"/>
        <v>536</v>
      </c>
      <c r="B540" s="60"/>
      <c r="C540" s="3"/>
      <c r="D540" s="3"/>
      <c r="E540" s="3"/>
      <c r="F540" s="3"/>
      <c r="G540" s="3"/>
      <c r="H540" s="49"/>
      <c r="I540" s="3"/>
      <c r="J540" s="3" t="str">
        <f t="shared" si="16"/>
        <v/>
      </c>
      <c r="K540" s="96"/>
    </row>
    <row r="541" spans="1:11" x14ac:dyDescent="0.3">
      <c r="A541" s="7">
        <f t="shared" si="17"/>
        <v>537</v>
      </c>
      <c r="B541" s="60"/>
      <c r="C541" s="3"/>
      <c r="D541" s="3"/>
      <c r="E541" s="3"/>
      <c r="F541" s="3"/>
      <c r="G541" s="3"/>
      <c r="H541" s="49"/>
      <c r="I541" s="3"/>
      <c r="J541" s="3" t="str">
        <f t="shared" si="16"/>
        <v/>
      </c>
      <c r="K541" s="96"/>
    </row>
    <row r="542" spans="1:11" x14ac:dyDescent="0.3">
      <c r="A542" s="7">
        <f t="shared" si="17"/>
        <v>538</v>
      </c>
      <c r="B542" s="60"/>
      <c r="C542" s="3"/>
      <c r="D542" s="3"/>
      <c r="E542" s="3"/>
      <c r="F542" s="3"/>
      <c r="G542" s="3"/>
      <c r="H542" s="49"/>
      <c r="I542" s="3"/>
      <c r="J542" s="3" t="str">
        <f t="shared" si="16"/>
        <v/>
      </c>
      <c r="K542" s="96"/>
    </row>
    <row r="543" spans="1:11" x14ac:dyDescent="0.3">
      <c r="A543" s="7">
        <f t="shared" si="17"/>
        <v>539</v>
      </c>
      <c r="B543" s="60"/>
      <c r="C543" s="3"/>
      <c r="D543" s="3"/>
      <c r="E543" s="3"/>
      <c r="F543" s="3"/>
      <c r="G543" s="3"/>
      <c r="H543" s="49"/>
      <c r="I543" s="3"/>
      <c r="J543" s="3" t="str">
        <f t="shared" si="16"/>
        <v/>
      </c>
      <c r="K543" s="96"/>
    </row>
    <row r="544" spans="1:11" x14ac:dyDescent="0.3">
      <c r="A544" s="7">
        <f t="shared" si="17"/>
        <v>540</v>
      </c>
      <c r="B544" s="60"/>
      <c r="C544" s="3"/>
      <c r="D544" s="3"/>
      <c r="E544" s="3"/>
      <c r="F544" s="3"/>
      <c r="G544" s="3"/>
      <c r="H544" s="49"/>
      <c r="I544" s="3"/>
      <c r="J544" s="3" t="str">
        <f t="shared" si="16"/>
        <v/>
      </c>
      <c r="K544" s="96"/>
    </row>
    <row r="545" spans="1:11" x14ac:dyDescent="0.3">
      <c r="A545" s="7">
        <f t="shared" si="17"/>
        <v>541</v>
      </c>
      <c r="B545" s="60"/>
      <c r="C545" s="3"/>
      <c r="D545" s="3"/>
      <c r="E545" s="3"/>
      <c r="F545" s="3"/>
      <c r="G545" s="3"/>
      <c r="H545" s="49"/>
      <c r="I545" s="3"/>
      <c r="J545" s="3" t="str">
        <f t="shared" si="16"/>
        <v/>
      </c>
      <c r="K545" s="96"/>
    </row>
    <row r="546" spans="1:11" x14ac:dyDescent="0.3">
      <c r="A546" s="7">
        <f t="shared" si="17"/>
        <v>542</v>
      </c>
      <c r="B546" s="60"/>
      <c r="C546" s="3"/>
      <c r="D546" s="3"/>
      <c r="E546" s="3"/>
      <c r="F546" s="3"/>
      <c r="G546" s="3"/>
      <c r="H546" s="49"/>
      <c r="I546" s="3"/>
      <c r="J546" s="3" t="str">
        <f t="shared" si="16"/>
        <v/>
      </c>
      <c r="K546" s="96"/>
    </row>
    <row r="547" spans="1:11" x14ac:dyDescent="0.3">
      <c r="A547" s="7">
        <f t="shared" si="17"/>
        <v>543</v>
      </c>
      <c r="B547" s="60"/>
      <c r="C547" s="3"/>
      <c r="D547" s="3"/>
      <c r="E547" s="3"/>
      <c r="F547" s="3"/>
      <c r="G547" s="3"/>
      <c r="H547" s="49"/>
      <c r="I547" s="3"/>
      <c r="J547" s="3" t="str">
        <f t="shared" si="16"/>
        <v/>
      </c>
      <c r="K547" s="96"/>
    </row>
    <row r="548" spans="1:11" x14ac:dyDescent="0.3">
      <c r="A548" s="7">
        <f t="shared" si="17"/>
        <v>544</v>
      </c>
      <c r="B548" s="60"/>
      <c r="C548" s="3"/>
      <c r="D548" s="3"/>
      <c r="E548" s="3"/>
      <c r="F548" s="3"/>
      <c r="G548" s="3"/>
      <c r="H548" s="49"/>
      <c r="I548" s="3"/>
      <c r="J548" s="3" t="str">
        <f t="shared" si="16"/>
        <v/>
      </c>
      <c r="K548" s="96"/>
    </row>
    <row r="549" spans="1:11" x14ac:dyDescent="0.3">
      <c r="A549" s="7">
        <f t="shared" si="17"/>
        <v>545</v>
      </c>
      <c r="B549" s="60"/>
      <c r="C549" s="3"/>
      <c r="D549" s="3"/>
      <c r="E549" s="3"/>
      <c r="F549" s="3"/>
      <c r="G549" s="3"/>
      <c r="H549" s="49"/>
      <c r="I549" s="3"/>
      <c r="J549" s="3" t="str">
        <f t="shared" si="16"/>
        <v/>
      </c>
      <c r="K549" s="96"/>
    </row>
    <row r="550" spans="1:11" x14ac:dyDescent="0.3">
      <c r="A550" s="7">
        <f t="shared" si="17"/>
        <v>546</v>
      </c>
      <c r="B550" s="60"/>
      <c r="C550" s="3"/>
      <c r="D550" s="3"/>
      <c r="E550" s="3"/>
      <c r="F550" s="3"/>
      <c r="G550" s="3"/>
      <c r="H550" s="49"/>
      <c r="I550" s="3"/>
      <c r="J550" s="3" t="str">
        <f t="shared" si="16"/>
        <v/>
      </c>
      <c r="K550" s="96"/>
    </row>
    <row r="551" spans="1:11" x14ac:dyDescent="0.3">
      <c r="A551" s="7">
        <f t="shared" si="17"/>
        <v>547</v>
      </c>
      <c r="B551" s="60"/>
      <c r="C551" s="3"/>
      <c r="D551" s="3"/>
      <c r="E551" s="3"/>
      <c r="F551" s="3"/>
      <c r="G551" s="3"/>
      <c r="H551" s="49"/>
      <c r="I551" s="3"/>
      <c r="J551" s="3" t="str">
        <f t="shared" si="16"/>
        <v/>
      </c>
      <c r="K551" s="96"/>
    </row>
    <row r="552" spans="1:11" x14ac:dyDescent="0.3">
      <c r="A552" s="7">
        <f t="shared" si="17"/>
        <v>548</v>
      </c>
      <c r="B552" s="60"/>
      <c r="C552" s="3"/>
      <c r="D552" s="3"/>
      <c r="E552" s="3"/>
      <c r="F552" s="3"/>
      <c r="G552" s="3"/>
      <c r="H552" s="49"/>
      <c r="I552" s="3"/>
      <c r="J552" s="3" t="str">
        <f t="shared" si="16"/>
        <v/>
      </c>
      <c r="K552" s="96"/>
    </row>
    <row r="553" spans="1:11" x14ac:dyDescent="0.3">
      <c r="A553" s="7">
        <f t="shared" si="17"/>
        <v>549</v>
      </c>
      <c r="B553" s="60"/>
      <c r="C553" s="3"/>
      <c r="D553" s="3"/>
      <c r="E553" s="3"/>
      <c r="F553" s="3"/>
      <c r="G553" s="3"/>
      <c r="H553" s="49"/>
      <c r="I553" s="3"/>
      <c r="J553" s="3" t="str">
        <f t="shared" si="16"/>
        <v/>
      </c>
      <c r="K553" s="96"/>
    </row>
    <row r="554" spans="1:11" x14ac:dyDescent="0.3">
      <c r="A554" s="7">
        <f t="shared" si="17"/>
        <v>550</v>
      </c>
      <c r="B554" s="60"/>
      <c r="C554" s="3"/>
      <c r="D554" s="3"/>
      <c r="E554" s="3"/>
      <c r="F554" s="3"/>
      <c r="G554" s="3"/>
      <c r="H554" s="49"/>
      <c r="I554" s="3"/>
      <c r="J554" s="3" t="str">
        <f t="shared" si="16"/>
        <v/>
      </c>
      <c r="K554" s="96"/>
    </row>
    <row r="555" spans="1:11" x14ac:dyDescent="0.3">
      <c r="A555" s="7">
        <f t="shared" si="17"/>
        <v>551</v>
      </c>
      <c r="B555" s="60"/>
      <c r="C555" s="3"/>
      <c r="D555" s="3"/>
      <c r="E555" s="3"/>
      <c r="F555" s="3"/>
      <c r="G555" s="3"/>
      <c r="H555" s="49"/>
      <c r="I555" s="3"/>
      <c r="J555" s="3" t="str">
        <f t="shared" si="16"/>
        <v/>
      </c>
      <c r="K555" s="96"/>
    </row>
    <row r="556" spans="1:11" x14ac:dyDescent="0.3">
      <c r="A556" s="7">
        <f t="shared" si="17"/>
        <v>552</v>
      </c>
      <c r="B556" s="60"/>
      <c r="C556" s="3"/>
      <c r="D556" s="3"/>
      <c r="E556" s="3"/>
      <c r="F556" s="3"/>
      <c r="G556" s="3"/>
      <c r="H556" s="49"/>
      <c r="I556" s="3"/>
      <c r="J556" s="3" t="str">
        <f t="shared" si="16"/>
        <v/>
      </c>
      <c r="K556" s="96"/>
    </row>
    <row r="557" spans="1:11" x14ac:dyDescent="0.3">
      <c r="A557" s="7">
        <f t="shared" si="17"/>
        <v>553</v>
      </c>
      <c r="B557" s="60"/>
      <c r="C557" s="3"/>
      <c r="D557" s="3"/>
      <c r="E557" s="3"/>
      <c r="F557" s="3"/>
      <c r="G557" s="3"/>
      <c r="H557" s="49"/>
      <c r="I557" s="3"/>
      <c r="J557" s="3" t="str">
        <f t="shared" si="16"/>
        <v/>
      </c>
      <c r="K557" s="96"/>
    </row>
    <row r="558" spans="1:11" x14ac:dyDescent="0.3">
      <c r="A558" s="7">
        <f t="shared" si="17"/>
        <v>554</v>
      </c>
      <c r="B558" s="60"/>
      <c r="C558" s="3"/>
      <c r="D558" s="3"/>
      <c r="E558" s="3"/>
      <c r="F558" s="3"/>
      <c r="G558" s="3"/>
      <c r="H558" s="49"/>
      <c r="I558" s="3"/>
      <c r="J558" s="3" t="str">
        <f t="shared" si="16"/>
        <v/>
      </c>
      <c r="K558" s="96"/>
    </row>
    <row r="559" spans="1:11" x14ac:dyDescent="0.3">
      <c r="A559" s="7">
        <f t="shared" si="17"/>
        <v>555</v>
      </c>
      <c r="B559" s="60"/>
      <c r="C559" s="3"/>
      <c r="D559" s="3"/>
      <c r="E559" s="3"/>
      <c r="F559" s="3"/>
      <c r="G559" s="3"/>
      <c r="H559" s="49"/>
      <c r="I559" s="3"/>
      <c r="J559" s="3" t="str">
        <f t="shared" si="16"/>
        <v/>
      </c>
      <c r="K559" s="96"/>
    </row>
    <row r="560" spans="1:11" x14ac:dyDescent="0.3">
      <c r="A560" s="7">
        <f t="shared" si="17"/>
        <v>556</v>
      </c>
      <c r="B560" s="60"/>
      <c r="C560" s="3"/>
      <c r="D560" s="3"/>
      <c r="E560" s="3"/>
      <c r="F560" s="3"/>
      <c r="G560" s="3"/>
      <c r="H560" s="49"/>
      <c r="I560" s="3"/>
      <c r="J560" s="3" t="str">
        <f t="shared" si="16"/>
        <v/>
      </c>
      <c r="K560" s="96"/>
    </row>
    <row r="561" spans="1:11" x14ac:dyDescent="0.3">
      <c r="A561" s="7">
        <f t="shared" si="17"/>
        <v>557</v>
      </c>
      <c r="B561" s="60"/>
      <c r="C561" s="3"/>
      <c r="D561" s="3"/>
      <c r="E561" s="3"/>
      <c r="F561" s="3"/>
      <c r="G561" s="3"/>
      <c r="H561" s="49"/>
      <c r="I561" s="3"/>
      <c r="J561" s="3" t="str">
        <f t="shared" si="16"/>
        <v/>
      </c>
      <c r="K561" s="96"/>
    </row>
    <row r="562" spans="1:11" x14ac:dyDescent="0.3">
      <c r="A562" s="7">
        <f t="shared" si="17"/>
        <v>558</v>
      </c>
      <c r="B562" s="60"/>
      <c r="C562" s="3"/>
      <c r="D562" s="3"/>
      <c r="E562" s="3"/>
      <c r="F562" s="3"/>
      <c r="G562" s="3"/>
      <c r="H562" s="49"/>
      <c r="I562" s="3"/>
      <c r="J562" s="3" t="str">
        <f t="shared" si="16"/>
        <v/>
      </c>
      <c r="K562" s="96"/>
    </row>
    <row r="563" spans="1:11" x14ac:dyDescent="0.3">
      <c r="A563" s="7">
        <f t="shared" si="17"/>
        <v>559</v>
      </c>
      <c r="B563" s="60"/>
      <c r="C563" s="3"/>
      <c r="D563" s="3"/>
      <c r="E563" s="3"/>
      <c r="F563" s="3"/>
      <c r="G563" s="3"/>
      <c r="H563" s="49"/>
      <c r="I563" s="3"/>
      <c r="J563" s="3" t="str">
        <f t="shared" si="16"/>
        <v/>
      </c>
      <c r="K563" s="96"/>
    </row>
    <row r="564" spans="1:11" x14ac:dyDescent="0.3">
      <c r="A564" s="7">
        <f t="shared" si="17"/>
        <v>560</v>
      </c>
      <c r="B564" s="60"/>
      <c r="C564" s="3"/>
      <c r="D564" s="3"/>
      <c r="E564" s="3"/>
      <c r="F564" s="3"/>
      <c r="G564" s="3"/>
      <c r="H564" s="49"/>
      <c r="I564" s="3"/>
      <c r="J564" s="3" t="str">
        <f t="shared" si="16"/>
        <v/>
      </c>
      <c r="K564" s="96"/>
    </row>
    <row r="565" spans="1:11" x14ac:dyDescent="0.3">
      <c r="A565" s="7">
        <f t="shared" si="17"/>
        <v>561</v>
      </c>
      <c r="B565" s="60"/>
      <c r="C565" s="3"/>
      <c r="D565" s="3"/>
      <c r="E565" s="3"/>
      <c r="F565" s="3"/>
      <c r="G565" s="3"/>
      <c r="H565" s="49"/>
      <c r="I565" s="3"/>
      <c r="J565" s="3" t="str">
        <f t="shared" si="16"/>
        <v/>
      </c>
      <c r="K565" s="96"/>
    </row>
    <row r="566" spans="1:11" x14ac:dyDescent="0.3">
      <c r="A566" s="7">
        <f t="shared" si="17"/>
        <v>562</v>
      </c>
      <c r="B566" s="60"/>
      <c r="C566" s="3"/>
      <c r="D566" s="3"/>
      <c r="E566" s="3"/>
      <c r="F566" s="3"/>
      <c r="G566" s="3"/>
      <c r="H566" s="49"/>
      <c r="I566" s="3"/>
      <c r="J566" s="3" t="str">
        <f t="shared" si="16"/>
        <v/>
      </c>
      <c r="K566" s="96"/>
    </row>
    <row r="567" spans="1:11" x14ac:dyDescent="0.3">
      <c r="A567" s="7">
        <f t="shared" si="17"/>
        <v>563</v>
      </c>
      <c r="B567" s="60"/>
      <c r="C567" s="3"/>
      <c r="D567" s="3"/>
      <c r="E567" s="3"/>
      <c r="F567" s="3"/>
      <c r="G567" s="3"/>
      <c r="H567" s="49"/>
      <c r="I567" s="3"/>
      <c r="J567" s="3" t="str">
        <f t="shared" si="16"/>
        <v/>
      </c>
      <c r="K567" s="96"/>
    </row>
    <row r="568" spans="1:11" x14ac:dyDescent="0.3">
      <c r="A568" s="7">
        <f t="shared" si="17"/>
        <v>564</v>
      </c>
      <c r="B568" s="60"/>
      <c r="C568" s="3"/>
      <c r="D568" s="3"/>
      <c r="E568" s="3"/>
      <c r="F568" s="3"/>
      <c r="G568" s="3"/>
      <c r="H568" s="49"/>
      <c r="I568" s="3"/>
      <c r="J568" s="3" t="str">
        <f t="shared" si="16"/>
        <v/>
      </c>
      <c r="K568" s="96"/>
    </row>
    <row r="569" spans="1:11" x14ac:dyDescent="0.3">
      <c r="A569" s="7">
        <f t="shared" si="17"/>
        <v>565</v>
      </c>
      <c r="B569" s="60"/>
      <c r="C569" s="3"/>
      <c r="D569" s="3"/>
      <c r="E569" s="3"/>
      <c r="F569" s="3"/>
      <c r="G569" s="3"/>
      <c r="H569" s="49"/>
      <c r="I569" s="3"/>
      <c r="J569" s="3" t="str">
        <f t="shared" si="16"/>
        <v/>
      </c>
      <c r="K569" s="96"/>
    </row>
    <row r="570" spans="1:11" x14ac:dyDescent="0.3">
      <c r="A570" s="7">
        <f t="shared" si="17"/>
        <v>566</v>
      </c>
      <c r="B570" s="60"/>
      <c r="C570" s="3"/>
      <c r="D570" s="3"/>
      <c r="E570" s="3"/>
      <c r="F570" s="3"/>
      <c r="G570" s="3"/>
      <c r="H570" s="49"/>
      <c r="I570" s="3"/>
      <c r="J570" s="3" t="str">
        <f t="shared" si="16"/>
        <v/>
      </c>
      <c r="K570" s="96"/>
    </row>
    <row r="571" spans="1:11" x14ac:dyDescent="0.3">
      <c r="A571" s="7">
        <f t="shared" si="17"/>
        <v>567</v>
      </c>
      <c r="B571" s="60"/>
      <c r="C571" s="3"/>
      <c r="D571" s="3"/>
      <c r="E571" s="3"/>
      <c r="F571" s="3"/>
      <c r="G571" s="3"/>
      <c r="H571" s="49"/>
      <c r="I571" s="3"/>
      <c r="J571" s="3" t="str">
        <f t="shared" si="16"/>
        <v/>
      </c>
      <c r="K571" s="96"/>
    </row>
    <row r="572" spans="1:11" x14ac:dyDescent="0.3">
      <c r="A572" s="7">
        <f t="shared" si="17"/>
        <v>568</v>
      </c>
      <c r="B572" s="60"/>
      <c r="C572" s="3"/>
      <c r="D572" s="3"/>
      <c r="E572" s="3"/>
      <c r="F572" s="3"/>
      <c r="G572" s="3"/>
      <c r="H572" s="49"/>
      <c r="I572" s="3"/>
      <c r="J572" s="3" t="str">
        <f t="shared" si="16"/>
        <v/>
      </c>
      <c r="K572" s="96"/>
    </row>
    <row r="573" spans="1:11" x14ac:dyDescent="0.3">
      <c r="A573" s="7">
        <f t="shared" si="17"/>
        <v>569</v>
      </c>
      <c r="B573" s="60"/>
      <c r="C573" s="3"/>
      <c r="D573" s="3"/>
      <c r="E573" s="3"/>
      <c r="F573" s="3"/>
      <c r="G573" s="3"/>
      <c r="H573" s="49"/>
      <c r="I573" s="3"/>
      <c r="J573" s="3" t="str">
        <f t="shared" si="16"/>
        <v/>
      </c>
      <c r="K573" s="96"/>
    </row>
    <row r="574" spans="1:11" x14ac:dyDescent="0.3">
      <c r="A574" s="7">
        <f t="shared" si="17"/>
        <v>570</v>
      </c>
      <c r="B574" s="60"/>
      <c r="C574" s="3"/>
      <c r="D574" s="3"/>
      <c r="E574" s="3"/>
      <c r="F574" s="3"/>
      <c r="G574" s="3"/>
      <c r="H574" s="49"/>
      <c r="I574" s="3"/>
      <c r="J574" s="3" t="str">
        <f t="shared" si="16"/>
        <v/>
      </c>
      <c r="K574" s="96"/>
    </row>
    <row r="575" spans="1:11" x14ac:dyDescent="0.3">
      <c r="A575" s="7">
        <f t="shared" si="17"/>
        <v>571</v>
      </c>
      <c r="B575" s="60"/>
      <c r="C575" s="3"/>
      <c r="D575" s="3"/>
      <c r="E575" s="3"/>
      <c r="F575" s="3"/>
      <c r="G575" s="3"/>
      <c r="H575" s="49"/>
      <c r="I575" s="3"/>
      <c r="J575" s="3" t="str">
        <f t="shared" si="16"/>
        <v/>
      </c>
      <c r="K575" s="96"/>
    </row>
    <row r="576" spans="1:11" x14ac:dyDescent="0.3">
      <c r="A576" s="7">
        <f t="shared" si="17"/>
        <v>572</v>
      </c>
      <c r="B576" s="60"/>
      <c r="C576" s="3"/>
      <c r="D576" s="3"/>
      <c r="E576" s="3"/>
      <c r="F576" s="3"/>
      <c r="G576" s="3"/>
      <c r="H576" s="49"/>
      <c r="I576" s="3"/>
      <c r="J576" s="3" t="str">
        <f t="shared" si="16"/>
        <v/>
      </c>
      <c r="K576" s="96"/>
    </row>
    <row r="577" spans="1:11" x14ac:dyDescent="0.3">
      <c r="A577" s="7">
        <f t="shared" si="17"/>
        <v>573</v>
      </c>
      <c r="B577" s="60"/>
      <c r="C577" s="3"/>
      <c r="D577" s="3"/>
      <c r="E577" s="3"/>
      <c r="F577" s="3"/>
      <c r="G577" s="3"/>
      <c r="H577" s="49"/>
      <c r="I577" s="3"/>
      <c r="J577" s="3" t="str">
        <f t="shared" si="16"/>
        <v/>
      </c>
      <c r="K577" s="96"/>
    </row>
    <row r="578" spans="1:11" x14ac:dyDescent="0.3">
      <c r="A578" s="7">
        <f t="shared" si="17"/>
        <v>574</v>
      </c>
      <c r="B578" s="60"/>
      <c r="C578" s="3"/>
      <c r="D578" s="3"/>
      <c r="E578" s="3"/>
      <c r="F578" s="3"/>
      <c r="G578" s="3"/>
      <c r="H578" s="49"/>
      <c r="I578" s="3"/>
      <c r="J578" s="3" t="str">
        <f t="shared" si="16"/>
        <v/>
      </c>
      <c r="K578" s="96"/>
    </row>
    <row r="579" spans="1:11" x14ac:dyDescent="0.3">
      <c r="A579" s="7">
        <f t="shared" si="17"/>
        <v>575</v>
      </c>
      <c r="B579" s="60"/>
      <c r="C579" s="3"/>
      <c r="D579" s="3"/>
      <c r="E579" s="3"/>
      <c r="F579" s="3"/>
      <c r="G579" s="3"/>
      <c r="H579" s="49"/>
      <c r="I579" s="3"/>
      <c r="J579" s="3" t="str">
        <f t="shared" si="16"/>
        <v/>
      </c>
      <c r="K579" s="96"/>
    </row>
    <row r="580" spans="1:11" x14ac:dyDescent="0.3">
      <c r="A580" s="7">
        <f t="shared" si="17"/>
        <v>576</v>
      </c>
      <c r="B580" s="60"/>
      <c r="C580" s="3"/>
      <c r="D580" s="3"/>
      <c r="E580" s="3"/>
      <c r="F580" s="3"/>
      <c r="G580" s="3"/>
      <c r="H580" s="49"/>
      <c r="I580" s="3"/>
      <c r="J580" s="3" t="str">
        <f t="shared" si="16"/>
        <v/>
      </c>
      <c r="K580" s="96"/>
    </row>
    <row r="581" spans="1:11" x14ac:dyDescent="0.3">
      <c r="A581" s="7">
        <f t="shared" si="17"/>
        <v>577</v>
      </c>
      <c r="B581" s="60"/>
      <c r="C581" s="3"/>
      <c r="D581" s="3"/>
      <c r="E581" s="3"/>
      <c r="F581" s="3"/>
      <c r="G581" s="3"/>
      <c r="H581" s="49"/>
      <c r="I581" s="3"/>
      <c r="J581" s="3" t="str">
        <f t="shared" ref="J581:J644" si="18">IF(ISBLANK(E581),"",IF(E581=I581,1,0))</f>
        <v/>
      </c>
      <c r="K581" s="96"/>
    </row>
    <row r="582" spans="1:11" x14ac:dyDescent="0.3">
      <c r="A582" s="7">
        <f t="shared" si="17"/>
        <v>578</v>
      </c>
      <c r="B582" s="60"/>
      <c r="C582" s="3"/>
      <c r="D582" s="3"/>
      <c r="E582" s="3"/>
      <c r="F582" s="3"/>
      <c r="G582" s="3"/>
      <c r="H582" s="49"/>
      <c r="I582" s="3"/>
      <c r="J582" s="3" t="str">
        <f t="shared" si="18"/>
        <v/>
      </c>
      <c r="K582" s="96"/>
    </row>
    <row r="583" spans="1:11" x14ac:dyDescent="0.3">
      <c r="A583" s="7">
        <f t="shared" ref="A583:A646" si="19">A582+1</f>
        <v>579</v>
      </c>
      <c r="B583" s="60"/>
      <c r="C583" s="3"/>
      <c r="D583" s="3"/>
      <c r="E583" s="3"/>
      <c r="F583" s="3"/>
      <c r="G583" s="3"/>
      <c r="H583" s="49"/>
      <c r="I583" s="3"/>
      <c r="J583" s="3" t="str">
        <f t="shared" si="18"/>
        <v/>
      </c>
      <c r="K583" s="96"/>
    </row>
    <row r="584" spans="1:11" x14ac:dyDescent="0.3">
      <c r="A584" s="7">
        <f t="shared" si="19"/>
        <v>580</v>
      </c>
      <c r="B584" s="60"/>
      <c r="C584" s="3"/>
      <c r="D584" s="3"/>
      <c r="E584" s="3"/>
      <c r="F584" s="3"/>
      <c r="G584" s="3"/>
      <c r="H584" s="49"/>
      <c r="I584" s="3"/>
      <c r="J584" s="3" t="str">
        <f t="shared" si="18"/>
        <v/>
      </c>
      <c r="K584" s="96"/>
    </row>
    <row r="585" spans="1:11" x14ac:dyDescent="0.3">
      <c r="A585" s="7">
        <f t="shared" si="19"/>
        <v>581</v>
      </c>
      <c r="B585" s="60"/>
      <c r="C585" s="3"/>
      <c r="D585" s="3"/>
      <c r="E585" s="3"/>
      <c r="F585" s="3"/>
      <c r="G585" s="3"/>
      <c r="H585" s="49"/>
      <c r="I585" s="3"/>
      <c r="J585" s="3" t="str">
        <f t="shared" si="18"/>
        <v/>
      </c>
      <c r="K585" s="96"/>
    </row>
    <row r="586" spans="1:11" x14ac:dyDescent="0.3">
      <c r="A586" s="7">
        <f t="shared" si="19"/>
        <v>582</v>
      </c>
      <c r="B586" s="60"/>
      <c r="C586" s="3"/>
      <c r="D586" s="3"/>
      <c r="E586" s="3"/>
      <c r="F586" s="3"/>
      <c r="G586" s="3"/>
      <c r="H586" s="49"/>
      <c r="I586" s="3"/>
      <c r="J586" s="3" t="str">
        <f t="shared" si="18"/>
        <v/>
      </c>
      <c r="K586" s="96"/>
    </row>
    <row r="587" spans="1:11" x14ac:dyDescent="0.3">
      <c r="A587" s="7">
        <f t="shared" si="19"/>
        <v>583</v>
      </c>
      <c r="B587" s="60"/>
      <c r="C587" s="3"/>
      <c r="D587" s="3"/>
      <c r="E587" s="3"/>
      <c r="F587" s="3"/>
      <c r="G587" s="3"/>
      <c r="H587" s="49"/>
      <c r="I587" s="3"/>
      <c r="J587" s="3" t="str">
        <f t="shared" si="18"/>
        <v/>
      </c>
      <c r="K587" s="96"/>
    </row>
    <row r="588" spans="1:11" x14ac:dyDescent="0.3">
      <c r="A588" s="7">
        <f t="shared" si="19"/>
        <v>584</v>
      </c>
      <c r="B588" s="60"/>
      <c r="C588" s="3"/>
      <c r="D588" s="3"/>
      <c r="E588" s="3"/>
      <c r="F588" s="3"/>
      <c r="G588" s="3"/>
      <c r="H588" s="49"/>
      <c r="I588" s="3"/>
      <c r="J588" s="3" t="str">
        <f t="shared" si="18"/>
        <v/>
      </c>
      <c r="K588" s="96"/>
    </row>
    <row r="589" spans="1:11" x14ac:dyDescent="0.3">
      <c r="A589" s="7">
        <f t="shared" si="19"/>
        <v>585</v>
      </c>
      <c r="B589" s="60"/>
      <c r="C589" s="3"/>
      <c r="D589" s="3"/>
      <c r="E589" s="3"/>
      <c r="F589" s="3"/>
      <c r="G589" s="3"/>
      <c r="H589" s="49"/>
      <c r="I589" s="3"/>
      <c r="J589" s="3" t="str">
        <f t="shared" si="18"/>
        <v/>
      </c>
      <c r="K589" s="96"/>
    </row>
    <row r="590" spans="1:11" x14ac:dyDescent="0.3">
      <c r="A590" s="7">
        <f t="shared" si="19"/>
        <v>586</v>
      </c>
      <c r="B590" s="60"/>
      <c r="C590" s="3"/>
      <c r="D590" s="3"/>
      <c r="E590" s="3"/>
      <c r="F590" s="3"/>
      <c r="G590" s="3"/>
      <c r="H590" s="49"/>
      <c r="I590" s="3"/>
      <c r="J590" s="3" t="str">
        <f t="shared" si="18"/>
        <v/>
      </c>
      <c r="K590" s="96"/>
    </row>
    <row r="591" spans="1:11" x14ac:dyDescent="0.3">
      <c r="A591" s="7">
        <f t="shared" si="19"/>
        <v>587</v>
      </c>
      <c r="B591" s="60"/>
      <c r="C591" s="3"/>
      <c r="D591" s="3"/>
      <c r="E591" s="3"/>
      <c r="F591" s="3"/>
      <c r="G591" s="3"/>
      <c r="H591" s="49"/>
      <c r="I591" s="3"/>
      <c r="J591" s="3" t="str">
        <f t="shared" si="18"/>
        <v/>
      </c>
      <c r="K591" s="96"/>
    </row>
    <row r="592" spans="1:11" x14ac:dyDescent="0.3">
      <c r="A592" s="7">
        <f t="shared" si="19"/>
        <v>588</v>
      </c>
      <c r="B592" s="60"/>
      <c r="C592" s="3"/>
      <c r="D592" s="3"/>
      <c r="E592" s="3"/>
      <c r="F592" s="3"/>
      <c r="G592" s="3"/>
      <c r="H592" s="49"/>
      <c r="I592" s="3"/>
      <c r="J592" s="3" t="str">
        <f t="shared" si="18"/>
        <v/>
      </c>
      <c r="K592" s="96"/>
    </row>
    <row r="593" spans="1:11" x14ac:dyDescent="0.3">
      <c r="A593" s="7">
        <f t="shared" si="19"/>
        <v>589</v>
      </c>
      <c r="B593" s="60"/>
      <c r="C593" s="3"/>
      <c r="D593" s="3"/>
      <c r="E593" s="3"/>
      <c r="F593" s="3"/>
      <c r="G593" s="3"/>
      <c r="H593" s="49"/>
      <c r="I593" s="3"/>
      <c r="J593" s="3" t="str">
        <f t="shared" si="18"/>
        <v/>
      </c>
      <c r="K593" s="96"/>
    </row>
    <row r="594" spans="1:11" x14ac:dyDescent="0.3">
      <c r="A594" s="7">
        <f t="shared" si="19"/>
        <v>590</v>
      </c>
      <c r="B594" s="60"/>
      <c r="C594" s="3"/>
      <c r="D594" s="3"/>
      <c r="E594" s="3"/>
      <c r="F594" s="3"/>
      <c r="G594" s="3"/>
      <c r="H594" s="49"/>
      <c r="I594" s="3"/>
      <c r="J594" s="3" t="str">
        <f t="shared" si="18"/>
        <v/>
      </c>
      <c r="K594" s="96"/>
    </row>
    <row r="595" spans="1:11" x14ac:dyDescent="0.3">
      <c r="A595" s="7">
        <f t="shared" si="19"/>
        <v>591</v>
      </c>
      <c r="B595" s="60"/>
      <c r="C595" s="3"/>
      <c r="D595" s="3"/>
      <c r="E595" s="3"/>
      <c r="F595" s="3"/>
      <c r="G595" s="3"/>
      <c r="H595" s="49"/>
      <c r="I595" s="3"/>
      <c r="J595" s="3" t="str">
        <f t="shared" si="18"/>
        <v/>
      </c>
      <c r="K595" s="96"/>
    </row>
    <row r="596" spans="1:11" x14ac:dyDescent="0.3">
      <c r="A596" s="7">
        <f t="shared" si="19"/>
        <v>592</v>
      </c>
      <c r="B596" s="60"/>
      <c r="C596" s="3"/>
      <c r="D596" s="3"/>
      <c r="E596" s="3"/>
      <c r="F596" s="3"/>
      <c r="G596" s="3"/>
      <c r="H596" s="49"/>
      <c r="I596" s="3"/>
      <c r="J596" s="3" t="str">
        <f t="shared" si="18"/>
        <v/>
      </c>
      <c r="K596" s="96"/>
    </row>
    <row r="597" spans="1:11" x14ac:dyDescent="0.3">
      <c r="A597" s="7">
        <f t="shared" si="19"/>
        <v>593</v>
      </c>
      <c r="B597" s="60"/>
      <c r="C597" s="3"/>
      <c r="D597" s="3"/>
      <c r="E597" s="3"/>
      <c r="F597" s="3"/>
      <c r="G597" s="3"/>
      <c r="H597" s="49"/>
      <c r="I597" s="3"/>
      <c r="J597" s="3" t="str">
        <f t="shared" si="18"/>
        <v/>
      </c>
      <c r="K597" s="96"/>
    </row>
    <row r="598" spans="1:11" x14ac:dyDescent="0.3">
      <c r="A598" s="7">
        <f t="shared" si="19"/>
        <v>594</v>
      </c>
      <c r="B598" s="60"/>
      <c r="C598" s="3"/>
      <c r="D598" s="3"/>
      <c r="E598" s="3"/>
      <c r="F598" s="3"/>
      <c r="G598" s="3"/>
      <c r="H598" s="49"/>
      <c r="I598" s="3"/>
      <c r="J598" s="3" t="str">
        <f t="shared" si="18"/>
        <v/>
      </c>
      <c r="K598" s="96"/>
    </row>
    <row r="599" spans="1:11" x14ac:dyDescent="0.3">
      <c r="A599" s="7">
        <f t="shared" si="19"/>
        <v>595</v>
      </c>
      <c r="B599" s="60"/>
      <c r="C599" s="3"/>
      <c r="D599" s="3"/>
      <c r="E599" s="3"/>
      <c r="F599" s="3"/>
      <c r="G599" s="3"/>
      <c r="H599" s="49"/>
      <c r="I599" s="3"/>
      <c r="J599" s="3" t="str">
        <f t="shared" si="18"/>
        <v/>
      </c>
      <c r="K599" s="96"/>
    </row>
    <row r="600" spans="1:11" x14ac:dyDescent="0.3">
      <c r="A600" s="7">
        <f t="shared" si="19"/>
        <v>596</v>
      </c>
      <c r="B600" s="60"/>
      <c r="C600" s="3"/>
      <c r="D600" s="3"/>
      <c r="E600" s="3"/>
      <c r="F600" s="3"/>
      <c r="G600" s="3"/>
      <c r="H600" s="49"/>
      <c r="I600" s="3"/>
      <c r="J600" s="3" t="str">
        <f t="shared" si="18"/>
        <v/>
      </c>
      <c r="K600" s="96"/>
    </row>
    <row r="601" spans="1:11" x14ac:dyDescent="0.3">
      <c r="A601" s="7">
        <f t="shared" si="19"/>
        <v>597</v>
      </c>
      <c r="B601" s="60"/>
      <c r="C601" s="3"/>
      <c r="D601" s="3"/>
      <c r="E601" s="3"/>
      <c r="F601" s="3"/>
      <c r="G601" s="3"/>
      <c r="H601" s="49"/>
      <c r="I601" s="3"/>
      <c r="J601" s="3" t="str">
        <f t="shared" si="18"/>
        <v/>
      </c>
      <c r="K601" s="96"/>
    </row>
    <row r="602" spans="1:11" x14ac:dyDescent="0.3">
      <c r="A602" s="7">
        <f t="shared" si="19"/>
        <v>598</v>
      </c>
      <c r="B602" s="60"/>
      <c r="C602" s="3"/>
      <c r="D602" s="3"/>
      <c r="E602" s="3"/>
      <c r="F602" s="3"/>
      <c r="G602" s="3"/>
      <c r="H602" s="49"/>
      <c r="I602" s="3"/>
      <c r="J602" s="3" t="str">
        <f t="shared" si="18"/>
        <v/>
      </c>
      <c r="K602" s="96"/>
    </row>
    <row r="603" spans="1:11" x14ac:dyDescent="0.3">
      <c r="A603" s="7">
        <f t="shared" si="19"/>
        <v>599</v>
      </c>
      <c r="B603" s="60"/>
      <c r="C603" s="3"/>
      <c r="D603" s="3"/>
      <c r="E603" s="3"/>
      <c r="F603" s="3"/>
      <c r="G603" s="3"/>
      <c r="H603" s="49"/>
      <c r="I603" s="3"/>
      <c r="J603" s="3" t="str">
        <f t="shared" si="18"/>
        <v/>
      </c>
      <c r="K603" s="96"/>
    </row>
    <row r="604" spans="1:11" x14ac:dyDescent="0.3">
      <c r="A604" s="7">
        <f t="shared" si="19"/>
        <v>600</v>
      </c>
      <c r="B604" s="60"/>
      <c r="C604" s="3"/>
      <c r="D604" s="3"/>
      <c r="E604" s="3"/>
      <c r="F604" s="3"/>
      <c r="G604" s="3"/>
      <c r="H604" s="49"/>
      <c r="I604" s="3"/>
      <c r="J604" s="3" t="str">
        <f t="shared" si="18"/>
        <v/>
      </c>
      <c r="K604" s="96"/>
    </row>
    <row r="605" spans="1:11" x14ac:dyDescent="0.3">
      <c r="A605" s="7">
        <f t="shared" si="19"/>
        <v>601</v>
      </c>
      <c r="B605" s="60"/>
      <c r="C605" s="3"/>
      <c r="D605" s="3"/>
      <c r="E605" s="3"/>
      <c r="F605" s="3"/>
      <c r="G605" s="3"/>
      <c r="H605" s="49"/>
      <c r="I605" s="3"/>
      <c r="J605" s="3" t="str">
        <f t="shared" si="18"/>
        <v/>
      </c>
      <c r="K605" s="96"/>
    </row>
    <row r="606" spans="1:11" x14ac:dyDescent="0.3">
      <c r="A606" s="7">
        <f t="shared" si="19"/>
        <v>602</v>
      </c>
      <c r="B606" s="60"/>
      <c r="C606" s="3"/>
      <c r="D606" s="3"/>
      <c r="E606" s="3"/>
      <c r="F606" s="3"/>
      <c r="G606" s="3"/>
      <c r="H606" s="49"/>
      <c r="I606" s="3"/>
      <c r="J606" s="3" t="str">
        <f t="shared" si="18"/>
        <v/>
      </c>
      <c r="K606" s="96"/>
    </row>
    <row r="607" spans="1:11" x14ac:dyDescent="0.3">
      <c r="A607" s="7">
        <f t="shared" si="19"/>
        <v>603</v>
      </c>
      <c r="B607" s="60"/>
      <c r="C607" s="3"/>
      <c r="D607" s="3"/>
      <c r="E607" s="3"/>
      <c r="F607" s="3"/>
      <c r="G607" s="3"/>
      <c r="H607" s="49"/>
      <c r="I607" s="3"/>
      <c r="J607" s="3" t="str">
        <f t="shared" si="18"/>
        <v/>
      </c>
      <c r="K607" s="96"/>
    </row>
    <row r="608" spans="1:11" x14ac:dyDescent="0.3">
      <c r="A608" s="7">
        <f t="shared" si="19"/>
        <v>604</v>
      </c>
      <c r="B608" s="60"/>
      <c r="C608" s="3"/>
      <c r="D608" s="3"/>
      <c r="E608" s="3"/>
      <c r="F608" s="3"/>
      <c r="G608" s="3"/>
      <c r="H608" s="49"/>
      <c r="I608" s="3"/>
      <c r="J608" s="3" t="str">
        <f t="shared" si="18"/>
        <v/>
      </c>
      <c r="K608" s="96"/>
    </row>
    <row r="609" spans="1:11" x14ac:dyDescent="0.3">
      <c r="A609" s="7">
        <f t="shared" si="19"/>
        <v>605</v>
      </c>
      <c r="B609" s="60"/>
      <c r="C609" s="3"/>
      <c r="D609" s="3"/>
      <c r="E609" s="3"/>
      <c r="F609" s="3"/>
      <c r="G609" s="3"/>
      <c r="H609" s="49"/>
      <c r="I609" s="3"/>
      <c r="J609" s="3" t="str">
        <f t="shared" si="18"/>
        <v/>
      </c>
      <c r="K609" s="96"/>
    </row>
    <row r="610" spans="1:11" x14ac:dyDescent="0.3">
      <c r="A610" s="7">
        <f t="shared" si="19"/>
        <v>606</v>
      </c>
      <c r="B610" s="60"/>
      <c r="C610" s="3"/>
      <c r="D610" s="3"/>
      <c r="E610" s="3"/>
      <c r="F610" s="3"/>
      <c r="G610" s="3"/>
      <c r="H610" s="49"/>
      <c r="I610" s="3"/>
      <c r="J610" s="3" t="str">
        <f t="shared" si="18"/>
        <v/>
      </c>
      <c r="K610" s="96"/>
    </row>
    <row r="611" spans="1:11" x14ac:dyDescent="0.3">
      <c r="A611" s="7">
        <f t="shared" si="19"/>
        <v>607</v>
      </c>
      <c r="B611" s="60"/>
      <c r="C611" s="3"/>
      <c r="D611" s="3"/>
      <c r="E611" s="3"/>
      <c r="F611" s="3"/>
      <c r="G611" s="3"/>
      <c r="H611" s="49"/>
      <c r="I611" s="3"/>
      <c r="J611" s="3" t="str">
        <f t="shared" si="18"/>
        <v/>
      </c>
      <c r="K611" s="96"/>
    </row>
    <row r="612" spans="1:11" x14ac:dyDescent="0.3">
      <c r="A612" s="7">
        <f t="shared" si="19"/>
        <v>608</v>
      </c>
      <c r="B612" s="60"/>
      <c r="C612" s="3"/>
      <c r="D612" s="3"/>
      <c r="E612" s="3"/>
      <c r="F612" s="3"/>
      <c r="G612" s="3"/>
      <c r="H612" s="49"/>
      <c r="I612" s="3"/>
      <c r="J612" s="3" t="str">
        <f t="shared" si="18"/>
        <v/>
      </c>
      <c r="K612" s="96"/>
    </row>
    <row r="613" spans="1:11" x14ac:dyDescent="0.3">
      <c r="A613" s="7">
        <f t="shared" si="19"/>
        <v>609</v>
      </c>
      <c r="B613" s="60"/>
      <c r="C613" s="3"/>
      <c r="D613" s="3"/>
      <c r="E613" s="3"/>
      <c r="F613" s="3"/>
      <c r="G613" s="3"/>
      <c r="H613" s="49"/>
      <c r="I613" s="3"/>
      <c r="J613" s="3" t="str">
        <f t="shared" si="18"/>
        <v/>
      </c>
      <c r="K613" s="96"/>
    </row>
    <row r="614" spans="1:11" x14ac:dyDescent="0.3">
      <c r="A614" s="7">
        <f t="shared" si="19"/>
        <v>610</v>
      </c>
      <c r="B614" s="60"/>
      <c r="C614" s="3"/>
      <c r="D614" s="3"/>
      <c r="E614" s="3"/>
      <c r="F614" s="3"/>
      <c r="G614" s="3"/>
      <c r="H614" s="49"/>
      <c r="I614" s="3"/>
      <c r="J614" s="3" t="str">
        <f t="shared" si="18"/>
        <v/>
      </c>
      <c r="K614" s="96"/>
    </row>
    <row r="615" spans="1:11" x14ac:dyDescent="0.3">
      <c r="A615" s="7">
        <f t="shared" si="19"/>
        <v>611</v>
      </c>
      <c r="B615" s="60"/>
      <c r="C615" s="3"/>
      <c r="D615" s="3"/>
      <c r="E615" s="3"/>
      <c r="F615" s="3"/>
      <c r="G615" s="3"/>
      <c r="H615" s="49"/>
      <c r="I615" s="3"/>
      <c r="J615" s="3" t="str">
        <f t="shared" si="18"/>
        <v/>
      </c>
      <c r="K615" s="96"/>
    </row>
    <row r="616" spans="1:11" x14ac:dyDescent="0.3">
      <c r="A616" s="7">
        <f t="shared" si="19"/>
        <v>612</v>
      </c>
      <c r="B616" s="60"/>
      <c r="C616" s="3"/>
      <c r="D616" s="3"/>
      <c r="E616" s="3"/>
      <c r="F616" s="3"/>
      <c r="G616" s="3"/>
      <c r="H616" s="49"/>
      <c r="I616" s="3"/>
      <c r="J616" s="3" t="str">
        <f t="shared" si="18"/>
        <v/>
      </c>
      <c r="K616" s="96"/>
    </row>
    <row r="617" spans="1:11" x14ac:dyDescent="0.3">
      <c r="A617" s="7">
        <f t="shared" si="19"/>
        <v>613</v>
      </c>
      <c r="B617" s="60"/>
      <c r="C617" s="3"/>
      <c r="D617" s="3"/>
      <c r="E617" s="3"/>
      <c r="F617" s="3"/>
      <c r="G617" s="3"/>
      <c r="H617" s="49"/>
      <c r="I617" s="3"/>
      <c r="J617" s="3" t="str">
        <f t="shared" si="18"/>
        <v/>
      </c>
      <c r="K617" s="96"/>
    </row>
    <row r="618" spans="1:11" x14ac:dyDescent="0.3">
      <c r="A618" s="7">
        <f t="shared" si="19"/>
        <v>614</v>
      </c>
      <c r="B618" s="60"/>
      <c r="C618" s="3"/>
      <c r="D618" s="3"/>
      <c r="E618" s="3"/>
      <c r="F618" s="3"/>
      <c r="G618" s="3"/>
      <c r="H618" s="49"/>
      <c r="I618" s="3"/>
      <c r="J618" s="3" t="str">
        <f t="shared" si="18"/>
        <v/>
      </c>
      <c r="K618" s="96"/>
    </row>
    <row r="619" spans="1:11" x14ac:dyDescent="0.3">
      <c r="A619" s="7">
        <f t="shared" si="19"/>
        <v>615</v>
      </c>
      <c r="B619" s="60"/>
      <c r="C619" s="3"/>
      <c r="D619" s="3"/>
      <c r="E619" s="3"/>
      <c r="F619" s="3"/>
      <c r="G619" s="3"/>
      <c r="H619" s="49"/>
      <c r="I619" s="3"/>
      <c r="J619" s="3" t="str">
        <f t="shared" si="18"/>
        <v/>
      </c>
      <c r="K619" s="96"/>
    </row>
    <row r="620" spans="1:11" x14ac:dyDescent="0.3">
      <c r="A620" s="7">
        <f t="shared" si="19"/>
        <v>616</v>
      </c>
      <c r="B620" s="60"/>
      <c r="C620" s="3"/>
      <c r="D620" s="3"/>
      <c r="E620" s="3"/>
      <c r="F620" s="3"/>
      <c r="G620" s="3"/>
      <c r="H620" s="49"/>
      <c r="I620" s="3"/>
      <c r="J620" s="3" t="str">
        <f t="shared" si="18"/>
        <v/>
      </c>
      <c r="K620" s="96"/>
    </row>
    <row r="621" spans="1:11" x14ac:dyDescent="0.3">
      <c r="A621" s="7">
        <f t="shared" si="19"/>
        <v>617</v>
      </c>
      <c r="B621" s="60"/>
      <c r="C621" s="3"/>
      <c r="D621" s="3"/>
      <c r="E621" s="3"/>
      <c r="F621" s="3"/>
      <c r="G621" s="3"/>
      <c r="H621" s="49"/>
      <c r="I621" s="3"/>
      <c r="J621" s="3" t="str">
        <f t="shared" si="18"/>
        <v/>
      </c>
      <c r="K621" s="96"/>
    </row>
    <row r="622" spans="1:11" x14ac:dyDescent="0.3">
      <c r="A622" s="7">
        <f t="shared" si="19"/>
        <v>618</v>
      </c>
      <c r="B622" s="60"/>
      <c r="C622" s="3"/>
      <c r="D622" s="3"/>
      <c r="E622" s="3"/>
      <c r="F622" s="3"/>
      <c r="G622" s="3"/>
      <c r="H622" s="49"/>
      <c r="I622" s="3"/>
      <c r="J622" s="3" t="str">
        <f t="shared" si="18"/>
        <v/>
      </c>
      <c r="K622" s="96"/>
    </row>
    <row r="623" spans="1:11" x14ac:dyDescent="0.3">
      <c r="A623" s="7">
        <f t="shared" si="19"/>
        <v>619</v>
      </c>
      <c r="B623" s="60"/>
      <c r="C623" s="3"/>
      <c r="D623" s="3"/>
      <c r="E623" s="3"/>
      <c r="F623" s="3"/>
      <c r="G623" s="3"/>
      <c r="H623" s="49"/>
      <c r="I623" s="3"/>
      <c r="J623" s="3" t="str">
        <f t="shared" si="18"/>
        <v/>
      </c>
      <c r="K623" s="96"/>
    </row>
    <row r="624" spans="1:11" x14ac:dyDescent="0.3">
      <c r="A624" s="7">
        <f t="shared" si="19"/>
        <v>620</v>
      </c>
      <c r="B624" s="60"/>
      <c r="C624" s="3"/>
      <c r="D624" s="3"/>
      <c r="E624" s="3"/>
      <c r="F624" s="3"/>
      <c r="G624" s="3"/>
      <c r="H624" s="49"/>
      <c r="I624" s="3"/>
      <c r="J624" s="3" t="str">
        <f t="shared" si="18"/>
        <v/>
      </c>
      <c r="K624" s="96"/>
    </row>
    <row r="625" spans="1:11" x14ac:dyDescent="0.3">
      <c r="A625" s="7">
        <f t="shared" si="19"/>
        <v>621</v>
      </c>
      <c r="B625" s="60"/>
      <c r="C625" s="3"/>
      <c r="D625" s="3"/>
      <c r="E625" s="3"/>
      <c r="F625" s="3"/>
      <c r="G625" s="3"/>
      <c r="H625" s="49"/>
      <c r="I625" s="3"/>
      <c r="J625" s="3" t="str">
        <f t="shared" si="18"/>
        <v/>
      </c>
      <c r="K625" s="96"/>
    </row>
    <row r="626" spans="1:11" x14ac:dyDescent="0.3">
      <c r="A626" s="7">
        <f t="shared" si="19"/>
        <v>622</v>
      </c>
      <c r="B626" s="60"/>
      <c r="C626" s="3"/>
      <c r="D626" s="3"/>
      <c r="E626" s="3"/>
      <c r="F626" s="3"/>
      <c r="G626" s="3"/>
      <c r="H626" s="49"/>
      <c r="I626" s="3"/>
      <c r="J626" s="3" t="str">
        <f t="shared" si="18"/>
        <v/>
      </c>
      <c r="K626" s="96"/>
    </row>
    <row r="627" spans="1:11" x14ac:dyDescent="0.3">
      <c r="A627" s="7">
        <f t="shared" si="19"/>
        <v>623</v>
      </c>
      <c r="B627" s="60"/>
      <c r="C627" s="3"/>
      <c r="D627" s="3"/>
      <c r="E627" s="3"/>
      <c r="F627" s="3"/>
      <c r="G627" s="3"/>
      <c r="H627" s="49"/>
      <c r="I627" s="3"/>
      <c r="J627" s="3" t="str">
        <f t="shared" si="18"/>
        <v/>
      </c>
      <c r="K627" s="96"/>
    </row>
    <row r="628" spans="1:11" x14ac:dyDescent="0.3">
      <c r="A628" s="7">
        <f t="shared" si="19"/>
        <v>624</v>
      </c>
      <c r="B628" s="60"/>
      <c r="C628" s="3"/>
      <c r="D628" s="3"/>
      <c r="E628" s="3"/>
      <c r="F628" s="3"/>
      <c r="G628" s="3"/>
      <c r="H628" s="49"/>
      <c r="I628" s="3"/>
      <c r="J628" s="3" t="str">
        <f t="shared" si="18"/>
        <v/>
      </c>
      <c r="K628" s="96"/>
    </row>
    <row r="629" spans="1:11" x14ac:dyDescent="0.3">
      <c r="A629" s="7">
        <f t="shared" si="19"/>
        <v>625</v>
      </c>
      <c r="B629" s="60"/>
      <c r="C629" s="3"/>
      <c r="D629" s="3"/>
      <c r="E629" s="3"/>
      <c r="F629" s="3"/>
      <c r="G629" s="3"/>
      <c r="H629" s="49"/>
      <c r="I629" s="3"/>
      <c r="J629" s="3" t="str">
        <f t="shared" si="18"/>
        <v/>
      </c>
      <c r="K629" s="96"/>
    </row>
    <row r="630" spans="1:11" x14ac:dyDescent="0.3">
      <c r="A630" s="7">
        <f t="shared" si="19"/>
        <v>626</v>
      </c>
      <c r="B630" s="60"/>
      <c r="C630" s="3"/>
      <c r="D630" s="3"/>
      <c r="E630" s="3"/>
      <c r="F630" s="3"/>
      <c r="G630" s="3"/>
      <c r="H630" s="49"/>
      <c r="I630" s="3"/>
      <c r="J630" s="3" t="str">
        <f t="shared" si="18"/>
        <v/>
      </c>
      <c r="K630" s="96"/>
    </row>
    <row r="631" spans="1:11" x14ac:dyDescent="0.3">
      <c r="A631" s="7">
        <f t="shared" si="19"/>
        <v>627</v>
      </c>
      <c r="B631" s="60"/>
      <c r="C631" s="3"/>
      <c r="D631" s="3"/>
      <c r="E631" s="3"/>
      <c r="F631" s="3"/>
      <c r="G631" s="3"/>
      <c r="H631" s="49"/>
      <c r="I631" s="3"/>
      <c r="J631" s="3" t="str">
        <f t="shared" si="18"/>
        <v/>
      </c>
      <c r="K631" s="96"/>
    </row>
    <row r="632" spans="1:11" x14ac:dyDescent="0.3">
      <c r="A632" s="7">
        <f t="shared" si="19"/>
        <v>628</v>
      </c>
      <c r="B632" s="60"/>
      <c r="C632" s="3"/>
      <c r="D632" s="3"/>
      <c r="E632" s="3"/>
      <c r="F632" s="3"/>
      <c r="G632" s="3"/>
      <c r="H632" s="49"/>
      <c r="I632" s="3"/>
      <c r="J632" s="3" t="str">
        <f t="shared" si="18"/>
        <v/>
      </c>
      <c r="K632" s="96"/>
    </row>
    <row r="633" spans="1:11" x14ac:dyDescent="0.3">
      <c r="A633" s="7">
        <f t="shared" si="19"/>
        <v>629</v>
      </c>
      <c r="B633" s="60"/>
      <c r="C633" s="3"/>
      <c r="D633" s="3"/>
      <c r="E633" s="3"/>
      <c r="F633" s="3"/>
      <c r="G633" s="3"/>
      <c r="H633" s="49"/>
      <c r="I633" s="3"/>
      <c r="J633" s="3" t="str">
        <f t="shared" si="18"/>
        <v/>
      </c>
      <c r="K633" s="96"/>
    </row>
    <row r="634" spans="1:11" x14ac:dyDescent="0.3">
      <c r="A634" s="7">
        <f t="shared" si="19"/>
        <v>630</v>
      </c>
      <c r="B634" s="60"/>
      <c r="C634" s="3"/>
      <c r="D634" s="3"/>
      <c r="E634" s="3"/>
      <c r="F634" s="3"/>
      <c r="G634" s="3"/>
      <c r="H634" s="49"/>
      <c r="I634" s="3"/>
      <c r="J634" s="3" t="str">
        <f t="shared" si="18"/>
        <v/>
      </c>
      <c r="K634" s="96"/>
    </row>
    <row r="635" spans="1:11" x14ac:dyDescent="0.3">
      <c r="A635" s="7">
        <f t="shared" si="19"/>
        <v>631</v>
      </c>
      <c r="B635" s="60"/>
      <c r="C635" s="3"/>
      <c r="D635" s="3"/>
      <c r="E635" s="3"/>
      <c r="F635" s="3"/>
      <c r="G635" s="3"/>
      <c r="H635" s="49"/>
      <c r="I635" s="3"/>
      <c r="J635" s="3" t="str">
        <f t="shared" si="18"/>
        <v/>
      </c>
      <c r="K635" s="96"/>
    </row>
    <row r="636" spans="1:11" x14ac:dyDescent="0.3">
      <c r="A636" s="7">
        <f t="shared" si="19"/>
        <v>632</v>
      </c>
      <c r="B636" s="60"/>
      <c r="C636" s="3"/>
      <c r="D636" s="3"/>
      <c r="E636" s="3"/>
      <c r="F636" s="3"/>
      <c r="G636" s="3"/>
      <c r="H636" s="49"/>
      <c r="I636" s="3"/>
      <c r="J636" s="3" t="str">
        <f t="shared" si="18"/>
        <v/>
      </c>
      <c r="K636" s="96"/>
    </row>
    <row r="637" spans="1:11" x14ac:dyDescent="0.3">
      <c r="A637" s="7">
        <f t="shared" si="19"/>
        <v>633</v>
      </c>
      <c r="B637" s="60"/>
      <c r="C637" s="3"/>
      <c r="D637" s="3"/>
      <c r="E637" s="3"/>
      <c r="F637" s="3"/>
      <c r="G637" s="3"/>
      <c r="H637" s="49"/>
      <c r="I637" s="3"/>
      <c r="J637" s="3" t="str">
        <f t="shared" si="18"/>
        <v/>
      </c>
      <c r="K637" s="96"/>
    </row>
    <row r="638" spans="1:11" x14ac:dyDescent="0.3">
      <c r="A638" s="7">
        <f t="shared" si="19"/>
        <v>634</v>
      </c>
      <c r="B638" s="60"/>
      <c r="C638" s="3"/>
      <c r="D638" s="3"/>
      <c r="E638" s="3"/>
      <c r="F638" s="3"/>
      <c r="G638" s="3"/>
      <c r="H638" s="49"/>
      <c r="I638" s="3"/>
      <c r="J638" s="3" t="str">
        <f t="shared" si="18"/>
        <v/>
      </c>
      <c r="K638" s="96"/>
    </row>
    <row r="639" spans="1:11" x14ac:dyDescent="0.3">
      <c r="A639" s="7">
        <f t="shared" si="19"/>
        <v>635</v>
      </c>
      <c r="B639" s="60"/>
      <c r="C639" s="3"/>
      <c r="D639" s="3"/>
      <c r="E639" s="3"/>
      <c r="F639" s="3"/>
      <c r="G639" s="3"/>
      <c r="H639" s="49"/>
      <c r="I639" s="3"/>
      <c r="J639" s="3" t="str">
        <f t="shared" si="18"/>
        <v/>
      </c>
      <c r="K639" s="96"/>
    </row>
    <row r="640" spans="1:11" x14ac:dyDescent="0.3">
      <c r="A640" s="7">
        <f t="shared" si="19"/>
        <v>636</v>
      </c>
      <c r="B640" s="60"/>
      <c r="C640" s="3"/>
      <c r="D640" s="3"/>
      <c r="E640" s="3"/>
      <c r="F640" s="3"/>
      <c r="G640" s="3"/>
      <c r="H640" s="49"/>
      <c r="I640" s="3"/>
      <c r="J640" s="3" t="str">
        <f t="shared" si="18"/>
        <v/>
      </c>
      <c r="K640" s="96"/>
    </row>
    <row r="641" spans="1:11" x14ac:dyDescent="0.3">
      <c r="A641" s="7">
        <f t="shared" si="19"/>
        <v>637</v>
      </c>
      <c r="B641" s="60"/>
      <c r="C641" s="3"/>
      <c r="D641" s="3"/>
      <c r="E641" s="3"/>
      <c r="F641" s="3"/>
      <c r="G641" s="3"/>
      <c r="H641" s="49"/>
      <c r="I641" s="3"/>
      <c r="J641" s="3" t="str">
        <f t="shared" si="18"/>
        <v/>
      </c>
      <c r="K641" s="96"/>
    </row>
    <row r="642" spans="1:11" x14ac:dyDescent="0.3">
      <c r="A642" s="7">
        <f t="shared" si="19"/>
        <v>638</v>
      </c>
      <c r="B642" s="60"/>
      <c r="C642" s="3"/>
      <c r="D642" s="3"/>
      <c r="E642" s="3"/>
      <c r="F642" s="3"/>
      <c r="G642" s="3"/>
      <c r="H642" s="49"/>
      <c r="I642" s="3"/>
      <c r="J642" s="3" t="str">
        <f t="shared" si="18"/>
        <v/>
      </c>
      <c r="K642" s="96"/>
    </row>
    <row r="643" spans="1:11" x14ac:dyDescent="0.3">
      <c r="A643" s="7">
        <f t="shared" si="19"/>
        <v>639</v>
      </c>
      <c r="B643" s="60"/>
      <c r="C643" s="3"/>
      <c r="D643" s="3"/>
      <c r="E643" s="3"/>
      <c r="F643" s="3"/>
      <c r="G643" s="3"/>
      <c r="H643" s="49"/>
      <c r="I643" s="3"/>
      <c r="J643" s="3" t="str">
        <f t="shared" si="18"/>
        <v/>
      </c>
      <c r="K643" s="96"/>
    </row>
    <row r="644" spans="1:11" x14ac:dyDescent="0.3">
      <c r="A644" s="7">
        <f t="shared" si="19"/>
        <v>640</v>
      </c>
      <c r="B644" s="60"/>
      <c r="C644" s="3"/>
      <c r="D644" s="3"/>
      <c r="E644" s="3"/>
      <c r="F644" s="3"/>
      <c r="G644" s="3"/>
      <c r="H644" s="49"/>
      <c r="I644" s="3"/>
      <c r="J644" s="3" t="str">
        <f t="shared" si="18"/>
        <v/>
      </c>
      <c r="K644" s="96"/>
    </row>
    <row r="645" spans="1:11" x14ac:dyDescent="0.3">
      <c r="A645" s="7">
        <f t="shared" si="19"/>
        <v>641</v>
      </c>
      <c r="B645" s="60"/>
      <c r="C645" s="3"/>
      <c r="D645" s="3"/>
      <c r="E645" s="3"/>
      <c r="F645" s="3"/>
      <c r="G645" s="3"/>
      <c r="H645" s="49"/>
      <c r="I645" s="3"/>
      <c r="J645" s="3" t="str">
        <f t="shared" ref="J645:J708" si="20">IF(ISBLANK(E645),"",IF(E645=I645,1,0))</f>
        <v/>
      </c>
      <c r="K645" s="96"/>
    </row>
    <row r="646" spans="1:11" x14ac:dyDescent="0.3">
      <c r="A646" s="7">
        <f t="shared" si="19"/>
        <v>642</v>
      </c>
      <c r="B646" s="60"/>
      <c r="C646" s="3"/>
      <c r="D646" s="3"/>
      <c r="E646" s="3"/>
      <c r="F646" s="3"/>
      <c r="G646" s="3"/>
      <c r="H646" s="49"/>
      <c r="I646" s="3"/>
      <c r="J646" s="3" t="str">
        <f t="shared" si="20"/>
        <v/>
      </c>
      <c r="K646" s="96"/>
    </row>
    <row r="647" spans="1:11" x14ac:dyDescent="0.3">
      <c r="A647" s="7">
        <f t="shared" ref="A647:A710" si="21">A646+1</f>
        <v>643</v>
      </c>
      <c r="B647" s="60"/>
      <c r="C647" s="3"/>
      <c r="D647" s="3"/>
      <c r="E647" s="3"/>
      <c r="F647" s="3"/>
      <c r="G647" s="3"/>
      <c r="H647" s="49"/>
      <c r="I647" s="3"/>
      <c r="J647" s="3" t="str">
        <f t="shared" si="20"/>
        <v/>
      </c>
      <c r="K647" s="96"/>
    </row>
    <row r="648" spans="1:11" x14ac:dyDescent="0.3">
      <c r="A648" s="7">
        <f t="shared" si="21"/>
        <v>644</v>
      </c>
      <c r="B648" s="60"/>
      <c r="C648" s="3"/>
      <c r="D648" s="3"/>
      <c r="E648" s="3"/>
      <c r="F648" s="3"/>
      <c r="G648" s="3"/>
      <c r="H648" s="49"/>
      <c r="I648" s="3"/>
      <c r="J648" s="3" t="str">
        <f t="shared" si="20"/>
        <v/>
      </c>
      <c r="K648" s="96"/>
    </row>
    <row r="649" spans="1:11" x14ac:dyDescent="0.3">
      <c r="A649" s="7">
        <f t="shared" si="21"/>
        <v>645</v>
      </c>
      <c r="B649" s="60"/>
      <c r="C649" s="3"/>
      <c r="D649" s="3"/>
      <c r="E649" s="3"/>
      <c r="F649" s="3"/>
      <c r="G649" s="3"/>
      <c r="H649" s="49"/>
      <c r="I649" s="3"/>
      <c r="J649" s="3" t="str">
        <f t="shared" si="20"/>
        <v/>
      </c>
      <c r="K649" s="96"/>
    </row>
    <row r="650" spans="1:11" x14ac:dyDescent="0.3">
      <c r="A650" s="7">
        <f t="shared" si="21"/>
        <v>646</v>
      </c>
      <c r="B650" s="60"/>
      <c r="C650" s="3"/>
      <c r="D650" s="3"/>
      <c r="E650" s="3"/>
      <c r="F650" s="3"/>
      <c r="G650" s="3"/>
      <c r="H650" s="49"/>
      <c r="I650" s="3"/>
      <c r="J650" s="3" t="str">
        <f t="shared" si="20"/>
        <v/>
      </c>
      <c r="K650" s="96"/>
    </row>
    <row r="651" spans="1:11" x14ac:dyDescent="0.3">
      <c r="A651" s="7">
        <f t="shared" si="21"/>
        <v>647</v>
      </c>
      <c r="B651" s="60"/>
      <c r="C651" s="3"/>
      <c r="D651" s="3"/>
      <c r="E651" s="3"/>
      <c r="F651" s="3"/>
      <c r="G651" s="3"/>
      <c r="H651" s="49"/>
      <c r="I651" s="3"/>
      <c r="J651" s="3" t="str">
        <f t="shared" si="20"/>
        <v/>
      </c>
      <c r="K651" s="96"/>
    </row>
    <row r="652" spans="1:11" x14ac:dyDescent="0.3">
      <c r="A652" s="7">
        <f t="shared" si="21"/>
        <v>648</v>
      </c>
      <c r="B652" s="60"/>
      <c r="C652" s="3"/>
      <c r="D652" s="3"/>
      <c r="E652" s="3"/>
      <c r="F652" s="3"/>
      <c r="G652" s="3"/>
      <c r="H652" s="49"/>
      <c r="I652" s="3"/>
      <c r="J652" s="3" t="str">
        <f t="shared" si="20"/>
        <v/>
      </c>
      <c r="K652" s="96"/>
    </row>
    <row r="653" spans="1:11" x14ac:dyDescent="0.3">
      <c r="A653" s="7">
        <f t="shared" si="21"/>
        <v>649</v>
      </c>
      <c r="B653" s="60"/>
      <c r="C653" s="3"/>
      <c r="D653" s="3"/>
      <c r="E653" s="3"/>
      <c r="F653" s="3"/>
      <c r="G653" s="3"/>
      <c r="H653" s="49"/>
      <c r="I653" s="3"/>
      <c r="J653" s="3" t="str">
        <f t="shared" si="20"/>
        <v/>
      </c>
      <c r="K653" s="96"/>
    </row>
    <row r="654" spans="1:11" x14ac:dyDescent="0.3">
      <c r="A654" s="7">
        <f t="shared" si="21"/>
        <v>650</v>
      </c>
      <c r="B654" s="60"/>
      <c r="C654" s="3"/>
      <c r="D654" s="3"/>
      <c r="E654" s="3"/>
      <c r="F654" s="3"/>
      <c r="G654" s="3"/>
      <c r="H654" s="49"/>
      <c r="I654" s="3"/>
      <c r="J654" s="3" t="str">
        <f t="shared" si="20"/>
        <v/>
      </c>
      <c r="K654" s="96"/>
    </row>
    <row r="655" spans="1:11" x14ac:dyDescent="0.3">
      <c r="A655" s="7">
        <f t="shared" si="21"/>
        <v>651</v>
      </c>
      <c r="B655" s="60"/>
      <c r="C655" s="3"/>
      <c r="D655" s="3"/>
      <c r="E655" s="3"/>
      <c r="F655" s="3"/>
      <c r="G655" s="3"/>
      <c r="H655" s="49"/>
      <c r="I655" s="3"/>
      <c r="J655" s="3" t="str">
        <f t="shared" si="20"/>
        <v/>
      </c>
      <c r="K655" s="96"/>
    </row>
    <row r="656" spans="1:11" x14ac:dyDescent="0.3">
      <c r="A656" s="7">
        <f t="shared" si="21"/>
        <v>652</v>
      </c>
      <c r="B656" s="60"/>
      <c r="C656" s="3"/>
      <c r="D656" s="3"/>
      <c r="E656" s="3"/>
      <c r="F656" s="3"/>
      <c r="G656" s="3"/>
      <c r="H656" s="49"/>
      <c r="I656" s="3"/>
      <c r="J656" s="3" t="str">
        <f t="shared" si="20"/>
        <v/>
      </c>
      <c r="K656" s="96"/>
    </row>
    <row r="657" spans="1:11" x14ac:dyDescent="0.3">
      <c r="A657" s="7">
        <f t="shared" si="21"/>
        <v>653</v>
      </c>
      <c r="B657" s="60"/>
      <c r="C657" s="3"/>
      <c r="D657" s="3"/>
      <c r="E657" s="3"/>
      <c r="F657" s="3"/>
      <c r="G657" s="3"/>
      <c r="H657" s="49"/>
      <c r="I657" s="3"/>
      <c r="J657" s="3" t="str">
        <f t="shared" si="20"/>
        <v/>
      </c>
      <c r="K657" s="96"/>
    </row>
    <row r="658" spans="1:11" x14ac:dyDescent="0.3">
      <c r="A658" s="7">
        <f t="shared" si="21"/>
        <v>654</v>
      </c>
      <c r="B658" s="60"/>
      <c r="C658" s="3"/>
      <c r="D658" s="3"/>
      <c r="E658" s="3"/>
      <c r="F658" s="3"/>
      <c r="G658" s="3"/>
      <c r="H658" s="49"/>
      <c r="I658" s="3"/>
      <c r="J658" s="3" t="str">
        <f t="shared" si="20"/>
        <v/>
      </c>
      <c r="K658" s="96"/>
    </row>
    <row r="659" spans="1:11" x14ac:dyDescent="0.3">
      <c r="A659" s="7">
        <f t="shared" si="21"/>
        <v>655</v>
      </c>
      <c r="B659" s="60"/>
      <c r="C659" s="3"/>
      <c r="D659" s="3"/>
      <c r="E659" s="3"/>
      <c r="F659" s="3"/>
      <c r="G659" s="3"/>
      <c r="H659" s="49"/>
      <c r="I659" s="3"/>
      <c r="J659" s="3" t="str">
        <f t="shared" si="20"/>
        <v/>
      </c>
      <c r="K659" s="96"/>
    </row>
    <row r="660" spans="1:11" x14ac:dyDescent="0.3">
      <c r="A660" s="7">
        <f t="shared" si="21"/>
        <v>656</v>
      </c>
      <c r="B660" s="60"/>
      <c r="C660" s="3"/>
      <c r="D660" s="3"/>
      <c r="E660" s="3"/>
      <c r="F660" s="3"/>
      <c r="G660" s="3"/>
      <c r="H660" s="49"/>
      <c r="I660" s="3"/>
      <c r="J660" s="3" t="str">
        <f t="shared" si="20"/>
        <v/>
      </c>
      <c r="K660" s="96"/>
    </row>
    <row r="661" spans="1:11" x14ac:dyDescent="0.3">
      <c r="A661" s="7">
        <f t="shared" si="21"/>
        <v>657</v>
      </c>
      <c r="B661" s="60"/>
      <c r="C661" s="3"/>
      <c r="D661" s="3"/>
      <c r="E661" s="3"/>
      <c r="F661" s="3"/>
      <c r="G661" s="3"/>
      <c r="H661" s="49"/>
      <c r="I661" s="3"/>
      <c r="J661" s="3" t="str">
        <f t="shared" si="20"/>
        <v/>
      </c>
      <c r="K661" s="96"/>
    </row>
    <row r="662" spans="1:11" x14ac:dyDescent="0.3">
      <c r="A662" s="7">
        <f t="shared" si="21"/>
        <v>658</v>
      </c>
      <c r="B662" s="60"/>
      <c r="C662" s="3"/>
      <c r="D662" s="3"/>
      <c r="E662" s="3"/>
      <c r="F662" s="3"/>
      <c r="G662" s="3"/>
      <c r="H662" s="49"/>
      <c r="I662" s="3"/>
      <c r="J662" s="3" t="str">
        <f t="shared" si="20"/>
        <v/>
      </c>
      <c r="K662" s="96"/>
    </row>
    <row r="663" spans="1:11" x14ac:dyDescent="0.3">
      <c r="A663" s="7">
        <f t="shared" si="21"/>
        <v>659</v>
      </c>
      <c r="B663" s="60"/>
      <c r="C663" s="3"/>
      <c r="D663" s="3"/>
      <c r="E663" s="3"/>
      <c r="F663" s="3"/>
      <c r="G663" s="3"/>
      <c r="H663" s="49"/>
      <c r="I663" s="3"/>
      <c r="J663" s="3" t="str">
        <f t="shared" si="20"/>
        <v/>
      </c>
      <c r="K663" s="96"/>
    </row>
    <row r="664" spans="1:11" x14ac:dyDescent="0.3">
      <c r="A664" s="7">
        <f t="shared" si="21"/>
        <v>660</v>
      </c>
      <c r="B664" s="60"/>
      <c r="C664" s="3"/>
      <c r="D664" s="3"/>
      <c r="E664" s="3"/>
      <c r="F664" s="3"/>
      <c r="G664" s="3"/>
      <c r="H664" s="49"/>
      <c r="I664" s="3"/>
      <c r="J664" s="3" t="str">
        <f t="shared" si="20"/>
        <v/>
      </c>
      <c r="K664" s="96"/>
    </row>
    <row r="665" spans="1:11" x14ac:dyDescent="0.3">
      <c r="A665" s="7">
        <f t="shared" si="21"/>
        <v>661</v>
      </c>
      <c r="B665" s="60"/>
      <c r="C665" s="3"/>
      <c r="D665" s="3"/>
      <c r="E665" s="3"/>
      <c r="F665" s="3"/>
      <c r="G665" s="3"/>
      <c r="H665" s="49"/>
      <c r="I665" s="3"/>
      <c r="J665" s="3" t="str">
        <f t="shared" si="20"/>
        <v/>
      </c>
      <c r="K665" s="96"/>
    </row>
    <row r="666" spans="1:11" x14ac:dyDescent="0.3">
      <c r="A666" s="7">
        <f t="shared" si="21"/>
        <v>662</v>
      </c>
      <c r="B666" s="60"/>
      <c r="C666" s="3"/>
      <c r="D666" s="3"/>
      <c r="E666" s="3"/>
      <c r="F666" s="3"/>
      <c r="G666" s="3"/>
      <c r="H666" s="49"/>
      <c r="I666" s="3"/>
      <c r="J666" s="3" t="str">
        <f t="shared" si="20"/>
        <v/>
      </c>
      <c r="K666" s="96"/>
    </row>
    <row r="667" spans="1:11" x14ac:dyDescent="0.3">
      <c r="A667" s="7">
        <f t="shared" si="21"/>
        <v>663</v>
      </c>
      <c r="B667" s="60"/>
      <c r="C667" s="3"/>
      <c r="D667" s="3"/>
      <c r="E667" s="3"/>
      <c r="F667" s="3"/>
      <c r="G667" s="3"/>
      <c r="H667" s="49"/>
      <c r="I667" s="3"/>
      <c r="J667" s="3" t="str">
        <f t="shared" si="20"/>
        <v/>
      </c>
      <c r="K667" s="96"/>
    </row>
    <row r="668" spans="1:11" x14ac:dyDescent="0.3">
      <c r="A668" s="7">
        <f t="shared" si="21"/>
        <v>664</v>
      </c>
      <c r="B668" s="60"/>
      <c r="C668" s="3"/>
      <c r="D668" s="3"/>
      <c r="E668" s="3"/>
      <c r="F668" s="3"/>
      <c r="G668" s="3"/>
      <c r="H668" s="49"/>
      <c r="I668" s="3"/>
      <c r="J668" s="3" t="str">
        <f t="shared" si="20"/>
        <v/>
      </c>
      <c r="K668" s="96"/>
    </row>
    <row r="669" spans="1:11" x14ac:dyDescent="0.3">
      <c r="A669" s="7">
        <f t="shared" si="21"/>
        <v>665</v>
      </c>
      <c r="B669" s="60"/>
      <c r="C669" s="3"/>
      <c r="D669" s="3"/>
      <c r="E669" s="3"/>
      <c r="F669" s="3"/>
      <c r="G669" s="3"/>
      <c r="H669" s="49"/>
      <c r="I669" s="3"/>
      <c r="J669" s="3" t="str">
        <f t="shared" si="20"/>
        <v/>
      </c>
      <c r="K669" s="96"/>
    </row>
    <row r="670" spans="1:11" x14ac:dyDescent="0.3">
      <c r="A670" s="7">
        <f t="shared" si="21"/>
        <v>666</v>
      </c>
      <c r="B670" s="60"/>
      <c r="C670" s="3"/>
      <c r="D670" s="3"/>
      <c r="E670" s="3"/>
      <c r="F670" s="3"/>
      <c r="G670" s="3"/>
      <c r="H670" s="49"/>
      <c r="I670" s="3"/>
      <c r="J670" s="3" t="str">
        <f t="shared" si="20"/>
        <v/>
      </c>
      <c r="K670" s="96"/>
    </row>
    <row r="671" spans="1:11" x14ac:dyDescent="0.3">
      <c r="A671" s="7">
        <f t="shared" si="21"/>
        <v>667</v>
      </c>
      <c r="B671" s="60"/>
      <c r="C671" s="3"/>
      <c r="D671" s="3"/>
      <c r="E671" s="3"/>
      <c r="F671" s="3"/>
      <c r="G671" s="3"/>
      <c r="H671" s="49"/>
      <c r="I671" s="3"/>
      <c r="J671" s="3" t="str">
        <f t="shared" si="20"/>
        <v/>
      </c>
      <c r="K671" s="96"/>
    </row>
    <row r="672" spans="1:11" x14ac:dyDescent="0.3">
      <c r="A672" s="7">
        <f t="shared" si="21"/>
        <v>668</v>
      </c>
      <c r="B672" s="60"/>
      <c r="C672" s="3"/>
      <c r="D672" s="3"/>
      <c r="E672" s="3"/>
      <c r="F672" s="3"/>
      <c r="G672" s="3"/>
      <c r="H672" s="49"/>
      <c r="I672" s="3"/>
      <c r="J672" s="3" t="str">
        <f t="shared" si="20"/>
        <v/>
      </c>
      <c r="K672" s="96"/>
    </row>
    <row r="673" spans="1:11" x14ac:dyDescent="0.3">
      <c r="A673" s="7">
        <f t="shared" si="21"/>
        <v>669</v>
      </c>
      <c r="B673" s="60"/>
      <c r="C673" s="3"/>
      <c r="D673" s="3"/>
      <c r="E673" s="3"/>
      <c r="F673" s="3"/>
      <c r="G673" s="3"/>
      <c r="H673" s="49"/>
      <c r="I673" s="3"/>
      <c r="J673" s="3" t="str">
        <f t="shared" si="20"/>
        <v/>
      </c>
      <c r="K673" s="96"/>
    </row>
    <row r="674" spans="1:11" x14ac:dyDescent="0.3">
      <c r="A674" s="7">
        <f t="shared" si="21"/>
        <v>670</v>
      </c>
      <c r="B674" s="60"/>
      <c r="C674" s="3"/>
      <c r="D674" s="3"/>
      <c r="E674" s="3"/>
      <c r="F674" s="3"/>
      <c r="G674" s="3"/>
      <c r="H674" s="49"/>
      <c r="I674" s="3"/>
      <c r="J674" s="3" t="str">
        <f t="shared" si="20"/>
        <v/>
      </c>
      <c r="K674" s="96"/>
    </row>
    <row r="675" spans="1:11" x14ac:dyDescent="0.3">
      <c r="A675" s="7">
        <f t="shared" si="21"/>
        <v>671</v>
      </c>
      <c r="B675" s="60"/>
      <c r="C675" s="3"/>
      <c r="D675" s="3"/>
      <c r="E675" s="3"/>
      <c r="F675" s="3"/>
      <c r="G675" s="3"/>
      <c r="H675" s="49"/>
      <c r="I675" s="3"/>
      <c r="J675" s="3" t="str">
        <f t="shared" si="20"/>
        <v/>
      </c>
      <c r="K675" s="96"/>
    </row>
    <row r="676" spans="1:11" x14ac:dyDescent="0.3">
      <c r="A676" s="7">
        <f t="shared" si="21"/>
        <v>672</v>
      </c>
      <c r="B676" s="60"/>
      <c r="C676" s="3"/>
      <c r="D676" s="3"/>
      <c r="E676" s="3"/>
      <c r="F676" s="3"/>
      <c r="G676" s="3"/>
      <c r="H676" s="49"/>
      <c r="I676" s="3"/>
      <c r="J676" s="3" t="str">
        <f t="shared" si="20"/>
        <v/>
      </c>
      <c r="K676" s="96"/>
    </row>
    <row r="677" spans="1:11" x14ac:dyDescent="0.3">
      <c r="A677" s="7">
        <f t="shared" si="21"/>
        <v>673</v>
      </c>
      <c r="B677" s="60"/>
      <c r="C677" s="3"/>
      <c r="D677" s="3"/>
      <c r="E677" s="3"/>
      <c r="F677" s="3"/>
      <c r="G677" s="3"/>
      <c r="H677" s="49"/>
      <c r="I677" s="3"/>
      <c r="J677" s="3" t="str">
        <f t="shared" si="20"/>
        <v/>
      </c>
      <c r="K677" s="96"/>
    </row>
    <row r="678" spans="1:11" x14ac:dyDescent="0.3">
      <c r="A678" s="7">
        <f t="shared" si="21"/>
        <v>674</v>
      </c>
      <c r="B678" s="60"/>
      <c r="C678" s="3"/>
      <c r="D678" s="3"/>
      <c r="E678" s="3"/>
      <c r="F678" s="3"/>
      <c r="G678" s="3"/>
      <c r="H678" s="49"/>
      <c r="I678" s="3"/>
      <c r="J678" s="3" t="str">
        <f t="shared" si="20"/>
        <v/>
      </c>
      <c r="K678" s="96"/>
    </row>
    <row r="679" spans="1:11" x14ac:dyDescent="0.3">
      <c r="A679" s="7">
        <f t="shared" si="21"/>
        <v>675</v>
      </c>
      <c r="B679" s="60"/>
      <c r="C679" s="3"/>
      <c r="D679" s="3"/>
      <c r="E679" s="3"/>
      <c r="F679" s="3"/>
      <c r="G679" s="3"/>
      <c r="H679" s="49"/>
      <c r="I679" s="3"/>
      <c r="J679" s="3" t="str">
        <f t="shared" si="20"/>
        <v/>
      </c>
      <c r="K679" s="96"/>
    </row>
    <row r="680" spans="1:11" x14ac:dyDescent="0.3">
      <c r="A680" s="7">
        <f t="shared" si="21"/>
        <v>676</v>
      </c>
      <c r="B680" s="60"/>
      <c r="C680" s="3"/>
      <c r="D680" s="3"/>
      <c r="E680" s="3"/>
      <c r="F680" s="3"/>
      <c r="G680" s="3"/>
      <c r="H680" s="49"/>
      <c r="I680" s="3"/>
      <c r="J680" s="3" t="str">
        <f t="shared" si="20"/>
        <v/>
      </c>
      <c r="K680" s="96"/>
    </row>
    <row r="681" spans="1:11" x14ac:dyDescent="0.3">
      <c r="A681" s="7">
        <f t="shared" si="21"/>
        <v>677</v>
      </c>
      <c r="B681" s="60"/>
      <c r="C681" s="3"/>
      <c r="D681" s="3"/>
      <c r="E681" s="3"/>
      <c r="F681" s="3"/>
      <c r="G681" s="3"/>
      <c r="H681" s="49"/>
      <c r="I681" s="3"/>
      <c r="J681" s="3" t="str">
        <f t="shared" si="20"/>
        <v/>
      </c>
      <c r="K681" s="96"/>
    </row>
    <row r="682" spans="1:11" x14ac:dyDescent="0.3">
      <c r="A682" s="7">
        <f t="shared" si="21"/>
        <v>678</v>
      </c>
      <c r="B682" s="60"/>
      <c r="C682" s="3"/>
      <c r="D682" s="3"/>
      <c r="E682" s="3"/>
      <c r="F682" s="3"/>
      <c r="G682" s="3"/>
      <c r="H682" s="49"/>
      <c r="I682" s="3"/>
      <c r="J682" s="3" t="str">
        <f t="shared" si="20"/>
        <v/>
      </c>
      <c r="K682" s="96"/>
    </row>
    <row r="683" spans="1:11" x14ac:dyDescent="0.3">
      <c r="A683" s="7">
        <f t="shared" si="21"/>
        <v>679</v>
      </c>
      <c r="B683" s="60"/>
      <c r="C683" s="3"/>
      <c r="D683" s="3"/>
      <c r="E683" s="3"/>
      <c r="F683" s="3"/>
      <c r="G683" s="3"/>
      <c r="H683" s="49"/>
      <c r="I683" s="3"/>
      <c r="J683" s="3" t="str">
        <f t="shared" si="20"/>
        <v/>
      </c>
      <c r="K683" s="96"/>
    </row>
    <row r="684" spans="1:11" x14ac:dyDescent="0.3">
      <c r="A684" s="7">
        <f t="shared" si="21"/>
        <v>680</v>
      </c>
      <c r="B684" s="60"/>
      <c r="C684" s="3"/>
      <c r="D684" s="3"/>
      <c r="E684" s="3"/>
      <c r="F684" s="3"/>
      <c r="G684" s="3"/>
      <c r="H684" s="49"/>
      <c r="I684" s="3"/>
      <c r="J684" s="3" t="str">
        <f t="shared" si="20"/>
        <v/>
      </c>
      <c r="K684" s="96"/>
    </row>
    <row r="685" spans="1:11" x14ac:dyDescent="0.3">
      <c r="A685" s="7">
        <f t="shared" si="21"/>
        <v>681</v>
      </c>
      <c r="B685" s="60"/>
      <c r="C685" s="3"/>
      <c r="D685" s="3"/>
      <c r="E685" s="3"/>
      <c r="F685" s="3"/>
      <c r="G685" s="3"/>
      <c r="H685" s="49"/>
      <c r="I685" s="3"/>
      <c r="J685" s="3" t="str">
        <f t="shared" si="20"/>
        <v/>
      </c>
      <c r="K685" s="96"/>
    </row>
    <row r="686" spans="1:11" x14ac:dyDescent="0.3">
      <c r="A686" s="7">
        <f t="shared" si="21"/>
        <v>682</v>
      </c>
      <c r="B686" s="60"/>
      <c r="C686" s="3"/>
      <c r="D686" s="3"/>
      <c r="E686" s="3"/>
      <c r="F686" s="3"/>
      <c r="G686" s="3"/>
      <c r="H686" s="49"/>
      <c r="I686" s="3"/>
      <c r="J686" s="3" t="str">
        <f t="shared" si="20"/>
        <v/>
      </c>
      <c r="K686" s="96"/>
    </row>
    <row r="687" spans="1:11" x14ac:dyDescent="0.3">
      <c r="A687" s="7">
        <f t="shared" si="21"/>
        <v>683</v>
      </c>
      <c r="B687" s="60"/>
      <c r="C687" s="3"/>
      <c r="D687" s="3"/>
      <c r="E687" s="3"/>
      <c r="F687" s="3"/>
      <c r="G687" s="3"/>
      <c r="H687" s="49"/>
      <c r="I687" s="3"/>
      <c r="J687" s="3" t="str">
        <f t="shared" si="20"/>
        <v/>
      </c>
      <c r="K687" s="96"/>
    </row>
    <row r="688" spans="1:11" x14ac:dyDescent="0.3">
      <c r="A688" s="7">
        <f t="shared" si="21"/>
        <v>684</v>
      </c>
      <c r="B688" s="60"/>
      <c r="C688" s="3"/>
      <c r="D688" s="3"/>
      <c r="E688" s="3"/>
      <c r="F688" s="3"/>
      <c r="G688" s="3"/>
      <c r="H688" s="49"/>
      <c r="I688" s="3"/>
      <c r="J688" s="3" t="str">
        <f t="shared" si="20"/>
        <v/>
      </c>
      <c r="K688" s="96"/>
    </row>
    <row r="689" spans="1:11" x14ac:dyDescent="0.3">
      <c r="A689" s="7">
        <f t="shared" si="21"/>
        <v>685</v>
      </c>
      <c r="B689" s="60"/>
      <c r="C689" s="3"/>
      <c r="D689" s="3"/>
      <c r="E689" s="3"/>
      <c r="F689" s="3"/>
      <c r="G689" s="3"/>
      <c r="H689" s="49"/>
      <c r="I689" s="3"/>
      <c r="J689" s="3" t="str">
        <f t="shared" si="20"/>
        <v/>
      </c>
      <c r="K689" s="96"/>
    </row>
    <row r="690" spans="1:11" x14ac:dyDescent="0.3">
      <c r="A690" s="7">
        <f t="shared" si="21"/>
        <v>686</v>
      </c>
      <c r="B690" s="60"/>
      <c r="C690" s="3"/>
      <c r="D690" s="3"/>
      <c r="E690" s="3"/>
      <c r="F690" s="3"/>
      <c r="G690" s="3"/>
      <c r="H690" s="49"/>
      <c r="I690" s="3"/>
      <c r="J690" s="3" t="str">
        <f t="shared" si="20"/>
        <v/>
      </c>
      <c r="K690" s="96"/>
    </row>
    <row r="691" spans="1:11" x14ac:dyDescent="0.3">
      <c r="A691" s="7">
        <f t="shared" si="21"/>
        <v>687</v>
      </c>
      <c r="B691" s="60"/>
      <c r="C691" s="3"/>
      <c r="D691" s="3"/>
      <c r="E691" s="3"/>
      <c r="F691" s="3"/>
      <c r="G691" s="3"/>
      <c r="H691" s="49"/>
      <c r="I691" s="3"/>
      <c r="J691" s="3" t="str">
        <f t="shared" si="20"/>
        <v/>
      </c>
      <c r="K691" s="96"/>
    </row>
    <row r="692" spans="1:11" x14ac:dyDescent="0.3">
      <c r="A692" s="7">
        <f t="shared" si="21"/>
        <v>688</v>
      </c>
      <c r="B692" s="60"/>
      <c r="C692" s="3"/>
      <c r="D692" s="3"/>
      <c r="E692" s="3"/>
      <c r="F692" s="3"/>
      <c r="G692" s="3"/>
      <c r="H692" s="49"/>
      <c r="I692" s="3"/>
      <c r="J692" s="3" t="str">
        <f t="shared" si="20"/>
        <v/>
      </c>
      <c r="K692" s="96"/>
    </row>
    <row r="693" spans="1:11" x14ac:dyDescent="0.3">
      <c r="A693" s="7">
        <f t="shared" si="21"/>
        <v>689</v>
      </c>
      <c r="B693" s="60"/>
      <c r="C693" s="3"/>
      <c r="D693" s="3"/>
      <c r="E693" s="3"/>
      <c r="F693" s="3"/>
      <c r="G693" s="3"/>
      <c r="H693" s="49"/>
      <c r="I693" s="3"/>
      <c r="J693" s="3" t="str">
        <f t="shared" si="20"/>
        <v/>
      </c>
      <c r="K693" s="96"/>
    </row>
    <row r="694" spans="1:11" x14ac:dyDescent="0.3">
      <c r="A694" s="7">
        <f t="shared" si="21"/>
        <v>690</v>
      </c>
      <c r="B694" s="60"/>
      <c r="C694" s="3"/>
      <c r="D694" s="3"/>
      <c r="E694" s="3"/>
      <c r="F694" s="3"/>
      <c r="G694" s="3"/>
      <c r="H694" s="49"/>
      <c r="I694" s="3"/>
      <c r="J694" s="3" t="str">
        <f t="shared" si="20"/>
        <v/>
      </c>
      <c r="K694" s="96"/>
    </row>
    <row r="695" spans="1:11" x14ac:dyDescent="0.3">
      <c r="A695" s="7">
        <f t="shared" si="21"/>
        <v>691</v>
      </c>
      <c r="B695" s="60"/>
      <c r="C695" s="3"/>
      <c r="D695" s="3"/>
      <c r="E695" s="3"/>
      <c r="F695" s="3"/>
      <c r="G695" s="3"/>
      <c r="H695" s="49"/>
      <c r="I695" s="3"/>
      <c r="J695" s="3" t="str">
        <f t="shared" si="20"/>
        <v/>
      </c>
      <c r="K695" s="96"/>
    </row>
    <row r="696" spans="1:11" x14ac:dyDescent="0.3">
      <c r="A696" s="7">
        <f t="shared" si="21"/>
        <v>692</v>
      </c>
      <c r="B696" s="60"/>
      <c r="C696" s="3"/>
      <c r="D696" s="3"/>
      <c r="E696" s="3"/>
      <c r="F696" s="3"/>
      <c r="G696" s="3"/>
      <c r="H696" s="49"/>
      <c r="I696" s="3"/>
      <c r="J696" s="3" t="str">
        <f t="shared" si="20"/>
        <v/>
      </c>
      <c r="K696" s="96"/>
    </row>
    <row r="697" spans="1:11" x14ac:dyDescent="0.3">
      <c r="A697" s="7">
        <f t="shared" si="21"/>
        <v>693</v>
      </c>
      <c r="B697" s="60"/>
      <c r="C697" s="3"/>
      <c r="D697" s="3"/>
      <c r="E697" s="3"/>
      <c r="F697" s="3"/>
      <c r="G697" s="3"/>
      <c r="H697" s="49"/>
      <c r="I697" s="3"/>
      <c r="J697" s="3" t="str">
        <f t="shared" si="20"/>
        <v/>
      </c>
      <c r="K697" s="96"/>
    </row>
    <row r="698" spans="1:11" x14ac:dyDescent="0.3">
      <c r="A698" s="7">
        <f t="shared" si="21"/>
        <v>694</v>
      </c>
      <c r="B698" s="60"/>
      <c r="C698" s="3"/>
      <c r="D698" s="3"/>
      <c r="E698" s="3"/>
      <c r="F698" s="3"/>
      <c r="G698" s="3"/>
      <c r="H698" s="49"/>
      <c r="I698" s="3"/>
      <c r="J698" s="3" t="str">
        <f t="shared" si="20"/>
        <v/>
      </c>
      <c r="K698" s="96"/>
    </row>
    <row r="699" spans="1:11" x14ac:dyDescent="0.3">
      <c r="A699" s="7">
        <f t="shared" si="21"/>
        <v>695</v>
      </c>
      <c r="B699" s="60"/>
      <c r="C699" s="3"/>
      <c r="D699" s="3"/>
      <c r="E699" s="3"/>
      <c r="F699" s="3"/>
      <c r="G699" s="3"/>
      <c r="H699" s="49"/>
      <c r="I699" s="3"/>
      <c r="J699" s="3" t="str">
        <f t="shared" si="20"/>
        <v/>
      </c>
      <c r="K699" s="96"/>
    </row>
    <row r="700" spans="1:11" x14ac:dyDescent="0.3">
      <c r="A700" s="7">
        <f t="shared" si="21"/>
        <v>696</v>
      </c>
      <c r="B700" s="60"/>
      <c r="C700" s="3"/>
      <c r="D700" s="3"/>
      <c r="E700" s="3"/>
      <c r="F700" s="3"/>
      <c r="G700" s="3"/>
      <c r="H700" s="49"/>
      <c r="I700" s="3"/>
      <c r="J700" s="3" t="str">
        <f t="shared" si="20"/>
        <v/>
      </c>
      <c r="K700" s="96"/>
    </row>
    <row r="701" spans="1:11" x14ac:dyDescent="0.3">
      <c r="A701" s="7">
        <f t="shared" si="21"/>
        <v>697</v>
      </c>
      <c r="B701" s="60"/>
      <c r="C701" s="3"/>
      <c r="D701" s="3"/>
      <c r="E701" s="3"/>
      <c r="F701" s="3"/>
      <c r="G701" s="3"/>
      <c r="H701" s="49"/>
      <c r="I701" s="3"/>
      <c r="J701" s="3" t="str">
        <f t="shared" si="20"/>
        <v/>
      </c>
      <c r="K701" s="96"/>
    </row>
    <row r="702" spans="1:11" x14ac:dyDescent="0.3">
      <c r="A702" s="7">
        <f t="shared" si="21"/>
        <v>698</v>
      </c>
      <c r="B702" s="60"/>
      <c r="C702" s="3"/>
      <c r="D702" s="3"/>
      <c r="E702" s="3"/>
      <c r="F702" s="3"/>
      <c r="G702" s="3"/>
      <c r="H702" s="49"/>
      <c r="I702" s="3"/>
      <c r="J702" s="3" t="str">
        <f t="shared" si="20"/>
        <v/>
      </c>
      <c r="K702" s="96"/>
    </row>
    <row r="703" spans="1:11" x14ac:dyDescent="0.3">
      <c r="A703" s="7">
        <f t="shared" si="21"/>
        <v>699</v>
      </c>
      <c r="B703" s="60"/>
      <c r="C703" s="3"/>
      <c r="D703" s="3"/>
      <c r="E703" s="3"/>
      <c r="F703" s="3"/>
      <c r="G703" s="3"/>
      <c r="H703" s="49"/>
      <c r="I703" s="3"/>
      <c r="J703" s="3" t="str">
        <f t="shared" si="20"/>
        <v/>
      </c>
      <c r="K703" s="96"/>
    </row>
    <row r="704" spans="1:11" x14ac:dyDescent="0.3">
      <c r="A704" s="7">
        <f t="shared" si="21"/>
        <v>700</v>
      </c>
      <c r="B704" s="60"/>
      <c r="C704" s="3"/>
      <c r="D704" s="3"/>
      <c r="E704" s="3"/>
      <c r="F704" s="3"/>
      <c r="G704" s="3"/>
      <c r="H704" s="49"/>
      <c r="I704" s="3"/>
      <c r="J704" s="3" t="str">
        <f t="shared" si="20"/>
        <v/>
      </c>
      <c r="K704" s="96"/>
    </row>
    <row r="705" spans="1:11" x14ac:dyDescent="0.3">
      <c r="A705" s="7">
        <f t="shared" si="21"/>
        <v>701</v>
      </c>
      <c r="B705" s="60"/>
      <c r="C705" s="3"/>
      <c r="D705" s="3"/>
      <c r="E705" s="3"/>
      <c r="F705" s="3"/>
      <c r="G705" s="3"/>
      <c r="H705" s="49"/>
      <c r="I705" s="3"/>
      <c r="J705" s="3" t="str">
        <f t="shared" si="20"/>
        <v/>
      </c>
      <c r="K705" s="96"/>
    </row>
    <row r="706" spans="1:11" x14ac:dyDescent="0.3">
      <c r="A706" s="7">
        <f t="shared" si="21"/>
        <v>702</v>
      </c>
      <c r="B706" s="60"/>
      <c r="C706" s="3"/>
      <c r="D706" s="3"/>
      <c r="E706" s="3"/>
      <c r="F706" s="3"/>
      <c r="G706" s="3"/>
      <c r="H706" s="49"/>
      <c r="I706" s="3"/>
      <c r="J706" s="3" t="str">
        <f t="shared" si="20"/>
        <v/>
      </c>
      <c r="K706" s="96"/>
    </row>
    <row r="707" spans="1:11" x14ac:dyDescent="0.3">
      <c r="A707" s="7">
        <f t="shared" si="21"/>
        <v>703</v>
      </c>
      <c r="B707" s="60"/>
      <c r="C707" s="3"/>
      <c r="D707" s="3"/>
      <c r="E707" s="3"/>
      <c r="F707" s="3"/>
      <c r="G707" s="3"/>
      <c r="H707" s="49"/>
      <c r="I707" s="3"/>
      <c r="J707" s="3" t="str">
        <f t="shared" si="20"/>
        <v/>
      </c>
      <c r="K707" s="96"/>
    </row>
    <row r="708" spans="1:11" x14ac:dyDescent="0.3">
      <c r="A708" s="7">
        <f t="shared" si="21"/>
        <v>704</v>
      </c>
      <c r="B708" s="60"/>
      <c r="C708" s="3"/>
      <c r="D708" s="3"/>
      <c r="E708" s="3"/>
      <c r="F708" s="3"/>
      <c r="G708" s="3"/>
      <c r="H708" s="49"/>
      <c r="I708" s="3"/>
      <c r="J708" s="3" t="str">
        <f t="shared" si="20"/>
        <v/>
      </c>
      <c r="K708" s="96"/>
    </row>
    <row r="709" spans="1:11" x14ac:dyDescent="0.3">
      <c r="A709" s="7">
        <f t="shared" si="21"/>
        <v>705</v>
      </c>
      <c r="B709" s="60"/>
      <c r="C709" s="3"/>
      <c r="D709" s="3"/>
      <c r="E709" s="3"/>
      <c r="F709" s="3"/>
      <c r="G709" s="3"/>
      <c r="H709" s="49"/>
      <c r="I709" s="3"/>
      <c r="J709" s="3" t="str">
        <f t="shared" ref="J709:J772" si="22">IF(ISBLANK(E709),"",IF(E709=I709,1,0))</f>
        <v/>
      </c>
      <c r="K709" s="96"/>
    </row>
    <row r="710" spans="1:11" x14ac:dyDescent="0.3">
      <c r="A710" s="7">
        <f t="shared" si="21"/>
        <v>706</v>
      </c>
      <c r="B710" s="60"/>
      <c r="C710" s="3"/>
      <c r="D710" s="3"/>
      <c r="E710" s="3"/>
      <c r="F710" s="3"/>
      <c r="G710" s="3"/>
      <c r="H710" s="49"/>
      <c r="I710" s="3"/>
      <c r="J710" s="3" t="str">
        <f t="shared" si="22"/>
        <v/>
      </c>
      <c r="K710" s="96"/>
    </row>
    <row r="711" spans="1:11" x14ac:dyDescent="0.3">
      <c r="A711" s="7">
        <f t="shared" ref="A711:A774" si="23">A710+1</f>
        <v>707</v>
      </c>
      <c r="B711" s="60"/>
      <c r="C711" s="3"/>
      <c r="D711" s="3"/>
      <c r="E711" s="3"/>
      <c r="F711" s="3"/>
      <c r="G711" s="3"/>
      <c r="H711" s="49"/>
      <c r="I711" s="3"/>
      <c r="J711" s="3" t="str">
        <f t="shared" si="22"/>
        <v/>
      </c>
      <c r="K711" s="96"/>
    </row>
    <row r="712" spans="1:11" x14ac:dyDescent="0.3">
      <c r="A712" s="7">
        <f t="shared" si="23"/>
        <v>708</v>
      </c>
      <c r="B712" s="60"/>
      <c r="C712" s="3"/>
      <c r="D712" s="3"/>
      <c r="E712" s="3"/>
      <c r="F712" s="3"/>
      <c r="G712" s="3"/>
      <c r="H712" s="49"/>
      <c r="I712" s="3"/>
      <c r="J712" s="3" t="str">
        <f t="shared" si="22"/>
        <v/>
      </c>
      <c r="K712" s="96"/>
    </row>
    <row r="713" spans="1:11" x14ac:dyDescent="0.3">
      <c r="A713" s="7">
        <f t="shared" si="23"/>
        <v>709</v>
      </c>
      <c r="B713" s="60"/>
      <c r="C713" s="3"/>
      <c r="D713" s="3"/>
      <c r="E713" s="3"/>
      <c r="F713" s="3"/>
      <c r="G713" s="3"/>
      <c r="H713" s="49"/>
      <c r="I713" s="3"/>
      <c r="J713" s="3" t="str">
        <f t="shared" si="22"/>
        <v/>
      </c>
      <c r="K713" s="96"/>
    </row>
    <row r="714" spans="1:11" x14ac:dyDescent="0.3">
      <c r="A714" s="7">
        <f t="shared" si="23"/>
        <v>710</v>
      </c>
      <c r="B714" s="60"/>
      <c r="C714" s="3"/>
      <c r="D714" s="3"/>
      <c r="E714" s="3"/>
      <c r="F714" s="3"/>
      <c r="G714" s="3"/>
      <c r="H714" s="49"/>
      <c r="I714" s="3"/>
      <c r="J714" s="3" t="str">
        <f t="shared" si="22"/>
        <v/>
      </c>
      <c r="K714" s="96"/>
    </row>
    <row r="715" spans="1:11" x14ac:dyDescent="0.3">
      <c r="A715" s="7">
        <f t="shared" si="23"/>
        <v>711</v>
      </c>
      <c r="B715" s="60"/>
      <c r="C715" s="3"/>
      <c r="D715" s="3"/>
      <c r="E715" s="3"/>
      <c r="F715" s="3"/>
      <c r="G715" s="3"/>
      <c r="H715" s="49"/>
      <c r="I715" s="3"/>
      <c r="J715" s="3" t="str">
        <f t="shared" si="22"/>
        <v/>
      </c>
      <c r="K715" s="96"/>
    </row>
    <row r="716" spans="1:11" x14ac:dyDescent="0.3">
      <c r="A716" s="7">
        <f t="shared" si="23"/>
        <v>712</v>
      </c>
      <c r="B716" s="60"/>
      <c r="C716" s="3"/>
      <c r="D716" s="3"/>
      <c r="E716" s="3"/>
      <c r="F716" s="3"/>
      <c r="G716" s="3"/>
      <c r="H716" s="49"/>
      <c r="I716" s="3"/>
      <c r="J716" s="3" t="str">
        <f t="shared" si="22"/>
        <v/>
      </c>
      <c r="K716" s="96"/>
    </row>
    <row r="717" spans="1:11" x14ac:dyDescent="0.3">
      <c r="A717" s="7">
        <f t="shared" si="23"/>
        <v>713</v>
      </c>
      <c r="B717" s="60"/>
      <c r="C717" s="3"/>
      <c r="D717" s="3"/>
      <c r="E717" s="3"/>
      <c r="F717" s="3"/>
      <c r="G717" s="3"/>
      <c r="H717" s="49"/>
      <c r="I717" s="3"/>
      <c r="J717" s="3" t="str">
        <f t="shared" si="22"/>
        <v/>
      </c>
      <c r="K717" s="96"/>
    </row>
    <row r="718" spans="1:11" x14ac:dyDescent="0.3">
      <c r="A718" s="7">
        <f t="shared" si="23"/>
        <v>714</v>
      </c>
      <c r="B718" s="60"/>
      <c r="C718" s="3"/>
      <c r="D718" s="3"/>
      <c r="E718" s="3"/>
      <c r="F718" s="3"/>
      <c r="G718" s="3"/>
      <c r="H718" s="49"/>
      <c r="I718" s="3"/>
      <c r="J718" s="3" t="str">
        <f t="shared" si="22"/>
        <v/>
      </c>
      <c r="K718" s="96"/>
    </row>
    <row r="719" spans="1:11" x14ac:dyDescent="0.3">
      <c r="A719" s="7">
        <f t="shared" si="23"/>
        <v>715</v>
      </c>
      <c r="B719" s="60"/>
      <c r="C719" s="3"/>
      <c r="D719" s="3"/>
      <c r="E719" s="3"/>
      <c r="F719" s="3"/>
      <c r="G719" s="3"/>
      <c r="H719" s="49"/>
      <c r="I719" s="3"/>
      <c r="J719" s="3" t="str">
        <f t="shared" si="22"/>
        <v/>
      </c>
      <c r="K719" s="96"/>
    </row>
    <row r="720" spans="1:11" x14ac:dyDescent="0.3">
      <c r="A720" s="7">
        <f t="shared" si="23"/>
        <v>716</v>
      </c>
      <c r="B720" s="60"/>
      <c r="C720" s="3"/>
      <c r="D720" s="3"/>
      <c r="E720" s="3"/>
      <c r="F720" s="3"/>
      <c r="G720" s="3"/>
      <c r="H720" s="49"/>
      <c r="I720" s="3"/>
      <c r="J720" s="3" t="str">
        <f t="shared" si="22"/>
        <v/>
      </c>
      <c r="K720" s="96"/>
    </row>
    <row r="721" spans="1:11" x14ac:dyDescent="0.3">
      <c r="A721" s="7">
        <f t="shared" si="23"/>
        <v>717</v>
      </c>
      <c r="B721" s="60"/>
      <c r="C721" s="3"/>
      <c r="D721" s="3"/>
      <c r="E721" s="3"/>
      <c r="F721" s="3"/>
      <c r="G721" s="3"/>
      <c r="H721" s="49"/>
      <c r="I721" s="3"/>
      <c r="J721" s="3" t="str">
        <f t="shared" si="22"/>
        <v/>
      </c>
      <c r="K721" s="96"/>
    </row>
    <row r="722" spans="1:11" x14ac:dyDescent="0.3">
      <c r="A722" s="7">
        <f t="shared" si="23"/>
        <v>718</v>
      </c>
      <c r="B722" s="60"/>
      <c r="C722" s="3"/>
      <c r="D722" s="3"/>
      <c r="E722" s="3"/>
      <c r="F722" s="3"/>
      <c r="G722" s="3"/>
      <c r="H722" s="49"/>
      <c r="I722" s="3"/>
      <c r="J722" s="3" t="str">
        <f t="shared" si="22"/>
        <v/>
      </c>
      <c r="K722" s="96"/>
    </row>
    <row r="723" spans="1:11" x14ac:dyDescent="0.3">
      <c r="A723" s="7">
        <f t="shared" si="23"/>
        <v>719</v>
      </c>
      <c r="B723" s="60"/>
      <c r="C723" s="3"/>
      <c r="D723" s="3"/>
      <c r="E723" s="3"/>
      <c r="F723" s="3"/>
      <c r="G723" s="3"/>
      <c r="H723" s="49"/>
      <c r="I723" s="3"/>
      <c r="J723" s="3" t="str">
        <f t="shared" si="22"/>
        <v/>
      </c>
      <c r="K723" s="96"/>
    </row>
    <row r="724" spans="1:11" x14ac:dyDescent="0.3">
      <c r="A724" s="7">
        <f t="shared" si="23"/>
        <v>720</v>
      </c>
      <c r="B724" s="60"/>
      <c r="C724" s="3"/>
      <c r="D724" s="3"/>
      <c r="E724" s="3"/>
      <c r="F724" s="3"/>
      <c r="G724" s="3"/>
      <c r="H724" s="49"/>
      <c r="I724" s="3"/>
      <c r="J724" s="3" t="str">
        <f t="shared" si="22"/>
        <v/>
      </c>
      <c r="K724" s="96"/>
    </row>
    <row r="725" spans="1:11" x14ac:dyDescent="0.3">
      <c r="A725" s="7">
        <f t="shared" si="23"/>
        <v>721</v>
      </c>
      <c r="B725" s="60"/>
      <c r="C725" s="3"/>
      <c r="D725" s="3"/>
      <c r="E725" s="3"/>
      <c r="F725" s="3"/>
      <c r="G725" s="3"/>
      <c r="H725" s="49"/>
      <c r="I725" s="3"/>
      <c r="J725" s="3" t="str">
        <f t="shared" si="22"/>
        <v/>
      </c>
      <c r="K725" s="96"/>
    </row>
    <row r="726" spans="1:11" x14ac:dyDescent="0.3">
      <c r="A726" s="7">
        <f t="shared" si="23"/>
        <v>722</v>
      </c>
      <c r="B726" s="60"/>
      <c r="C726" s="3"/>
      <c r="D726" s="3"/>
      <c r="E726" s="3"/>
      <c r="F726" s="3"/>
      <c r="G726" s="3"/>
      <c r="H726" s="49"/>
      <c r="I726" s="3"/>
      <c r="J726" s="3" t="str">
        <f t="shared" si="22"/>
        <v/>
      </c>
      <c r="K726" s="96"/>
    </row>
    <row r="727" spans="1:11" x14ac:dyDescent="0.3">
      <c r="A727" s="7">
        <f t="shared" si="23"/>
        <v>723</v>
      </c>
      <c r="B727" s="60"/>
      <c r="C727" s="3"/>
      <c r="D727" s="3"/>
      <c r="E727" s="3"/>
      <c r="F727" s="3"/>
      <c r="G727" s="3"/>
      <c r="H727" s="49"/>
      <c r="I727" s="3"/>
      <c r="J727" s="3" t="str">
        <f t="shared" si="22"/>
        <v/>
      </c>
      <c r="K727" s="96"/>
    </row>
    <row r="728" spans="1:11" x14ac:dyDescent="0.3">
      <c r="A728" s="7">
        <f t="shared" si="23"/>
        <v>724</v>
      </c>
      <c r="B728" s="60"/>
      <c r="C728" s="3"/>
      <c r="D728" s="3"/>
      <c r="E728" s="3"/>
      <c r="F728" s="3"/>
      <c r="G728" s="3"/>
      <c r="H728" s="49"/>
      <c r="I728" s="3"/>
      <c r="J728" s="3" t="str">
        <f t="shared" si="22"/>
        <v/>
      </c>
      <c r="K728" s="96"/>
    </row>
    <row r="729" spans="1:11" x14ac:dyDescent="0.3">
      <c r="A729" s="7">
        <f t="shared" si="23"/>
        <v>725</v>
      </c>
      <c r="B729" s="60"/>
      <c r="C729" s="3"/>
      <c r="D729" s="3"/>
      <c r="E729" s="3"/>
      <c r="F729" s="3"/>
      <c r="G729" s="3"/>
      <c r="H729" s="49"/>
      <c r="I729" s="3"/>
      <c r="J729" s="3" t="str">
        <f t="shared" si="22"/>
        <v/>
      </c>
      <c r="K729" s="96"/>
    </row>
    <row r="730" spans="1:11" x14ac:dyDescent="0.3">
      <c r="A730" s="7">
        <f t="shared" si="23"/>
        <v>726</v>
      </c>
      <c r="B730" s="60"/>
      <c r="C730" s="3"/>
      <c r="D730" s="3"/>
      <c r="E730" s="3"/>
      <c r="F730" s="3"/>
      <c r="G730" s="3"/>
      <c r="H730" s="49"/>
      <c r="I730" s="3"/>
      <c r="J730" s="3" t="str">
        <f t="shared" si="22"/>
        <v/>
      </c>
      <c r="K730" s="96"/>
    </row>
    <row r="731" spans="1:11" x14ac:dyDescent="0.3">
      <c r="A731" s="7">
        <f t="shared" si="23"/>
        <v>727</v>
      </c>
      <c r="B731" s="60"/>
      <c r="C731" s="3"/>
      <c r="D731" s="3"/>
      <c r="E731" s="3"/>
      <c r="F731" s="3"/>
      <c r="G731" s="3"/>
      <c r="H731" s="49"/>
      <c r="I731" s="3"/>
      <c r="J731" s="3" t="str">
        <f t="shared" si="22"/>
        <v/>
      </c>
      <c r="K731" s="96"/>
    </row>
    <row r="732" spans="1:11" x14ac:dyDescent="0.3">
      <c r="A732" s="7">
        <f t="shared" si="23"/>
        <v>728</v>
      </c>
      <c r="B732" s="60"/>
      <c r="C732" s="3"/>
      <c r="D732" s="3"/>
      <c r="E732" s="3"/>
      <c r="F732" s="3"/>
      <c r="G732" s="3"/>
      <c r="H732" s="49"/>
      <c r="I732" s="3"/>
      <c r="J732" s="3" t="str">
        <f t="shared" si="22"/>
        <v/>
      </c>
      <c r="K732" s="96"/>
    </row>
    <row r="733" spans="1:11" x14ac:dyDescent="0.3">
      <c r="A733" s="7">
        <f t="shared" si="23"/>
        <v>729</v>
      </c>
      <c r="B733" s="60"/>
      <c r="C733" s="3"/>
      <c r="D733" s="3"/>
      <c r="E733" s="3"/>
      <c r="F733" s="3"/>
      <c r="G733" s="3"/>
      <c r="H733" s="49"/>
      <c r="I733" s="3"/>
      <c r="J733" s="3" t="str">
        <f t="shared" si="22"/>
        <v/>
      </c>
      <c r="K733" s="96"/>
    </row>
    <row r="734" spans="1:11" x14ac:dyDescent="0.3">
      <c r="A734" s="7">
        <f t="shared" si="23"/>
        <v>730</v>
      </c>
      <c r="B734" s="60"/>
      <c r="C734" s="3"/>
      <c r="D734" s="3"/>
      <c r="E734" s="3"/>
      <c r="F734" s="3"/>
      <c r="G734" s="3"/>
      <c r="H734" s="49"/>
      <c r="I734" s="3"/>
      <c r="J734" s="3" t="str">
        <f t="shared" si="22"/>
        <v/>
      </c>
      <c r="K734" s="96"/>
    </row>
    <row r="735" spans="1:11" x14ac:dyDescent="0.3">
      <c r="A735" s="7">
        <f t="shared" si="23"/>
        <v>731</v>
      </c>
      <c r="B735" s="60"/>
      <c r="C735" s="3"/>
      <c r="D735" s="3"/>
      <c r="E735" s="3"/>
      <c r="F735" s="3"/>
      <c r="G735" s="3"/>
      <c r="H735" s="49"/>
      <c r="I735" s="3"/>
      <c r="J735" s="3" t="str">
        <f t="shared" si="22"/>
        <v/>
      </c>
      <c r="K735" s="96"/>
    </row>
    <row r="736" spans="1:11" x14ac:dyDescent="0.3">
      <c r="A736" s="7">
        <f t="shared" si="23"/>
        <v>732</v>
      </c>
      <c r="B736" s="60"/>
      <c r="C736" s="3"/>
      <c r="D736" s="3"/>
      <c r="E736" s="3"/>
      <c r="F736" s="3"/>
      <c r="G736" s="3"/>
      <c r="H736" s="49"/>
      <c r="I736" s="3"/>
      <c r="J736" s="3" t="str">
        <f t="shared" si="22"/>
        <v/>
      </c>
      <c r="K736" s="96"/>
    </row>
    <row r="737" spans="1:11" x14ac:dyDescent="0.3">
      <c r="A737" s="7">
        <f t="shared" si="23"/>
        <v>733</v>
      </c>
      <c r="B737" s="60"/>
      <c r="C737" s="3"/>
      <c r="D737" s="3"/>
      <c r="E737" s="3"/>
      <c r="F737" s="3"/>
      <c r="G737" s="3"/>
      <c r="H737" s="49"/>
      <c r="I737" s="3"/>
      <c r="J737" s="3" t="str">
        <f t="shared" si="22"/>
        <v/>
      </c>
      <c r="K737" s="96"/>
    </row>
    <row r="738" spans="1:11" x14ac:dyDescent="0.3">
      <c r="A738" s="7">
        <f t="shared" si="23"/>
        <v>734</v>
      </c>
      <c r="B738" s="60"/>
      <c r="C738" s="3"/>
      <c r="D738" s="3"/>
      <c r="E738" s="3"/>
      <c r="F738" s="3"/>
      <c r="G738" s="3"/>
      <c r="H738" s="49"/>
      <c r="I738" s="3"/>
      <c r="J738" s="3" t="str">
        <f t="shared" si="22"/>
        <v/>
      </c>
      <c r="K738" s="96"/>
    </row>
    <row r="739" spans="1:11" x14ac:dyDescent="0.3">
      <c r="A739" s="7">
        <f t="shared" si="23"/>
        <v>735</v>
      </c>
      <c r="B739" s="60"/>
      <c r="C739" s="3"/>
      <c r="D739" s="3"/>
      <c r="E739" s="3"/>
      <c r="F739" s="3"/>
      <c r="G739" s="3"/>
      <c r="H739" s="49"/>
      <c r="I739" s="3"/>
      <c r="J739" s="3" t="str">
        <f t="shared" si="22"/>
        <v/>
      </c>
      <c r="K739" s="96"/>
    </row>
    <row r="740" spans="1:11" x14ac:dyDescent="0.3">
      <c r="A740" s="7">
        <f t="shared" si="23"/>
        <v>736</v>
      </c>
      <c r="B740" s="60"/>
      <c r="C740" s="3"/>
      <c r="D740" s="3"/>
      <c r="E740" s="3"/>
      <c r="F740" s="3"/>
      <c r="G740" s="3"/>
      <c r="H740" s="49"/>
      <c r="I740" s="3"/>
      <c r="J740" s="3" t="str">
        <f t="shared" si="22"/>
        <v/>
      </c>
      <c r="K740" s="96"/>
    </row>
    <row r="741" spans="1:11" x14ac:dyDescent="0.3">
      <c r="A741" s="7">
        <f t="shared" si="23"/>
        <v>737</v>
      </c>
      <c r="B741" s="60"/>
      <c r="C741" s="3"/>
      <c r="D741" s="3"/>
      <c r="E741" s="3"/>
      <c r="F741" s="3"/>
      <c r="G741" s="3"/>
      <c r="H741" s="49"/>
      <c r="I741" s="3"/>
      <c r="J741" s="3" t="str">
        <f t="shared" si="22"/>
        <v/>
      </c>
      <c r="K741" s="96"/>
    </row>
    <row r="742" spans="1:11" x14ac:dyDescent="0.3">
      <c r="A742" s="7">
        <f t="shared" si="23"/>
        <v>738</v>
      </c>
      <c r="B742" s="60"/>
      <c r="C742" s="3"/>
      <c r="D742" s="3"/>
      <c r="E742" s="3"/>
      <c r="F742" s="3"/>
      <c r="G742" s="3"/>
      <c r="H742" s="49"/>
      <c r="I742" s="3"/>
      <c r="J742" s="3" t="str">
        <f t="shared" si="22"/>
        <v/>
      </c>
      <c r="K742" s="96"/>
    </row>
    <row r="743" spans="1:11" x14ac:dyDescent="0.3">
      <c r="A743" s="7">
        <f t="shared" si="23"/>
        <v>739</v>
      </c>
      <c r="B743" s="60"/>
      <c r="C743" s="3"/>
      <c r="D743" s="3"/>
      <c r="E743" s="3"/>
      <c r="F743" s="3"/>
      <c r="G743" s="3"/>
      <c r="H743" s="49"/>
      <c r="I743" s="3"/>
      <c r="J743" s="3" t="str">
        <f t="shared" si="22"/>
        <v/>
      </c>
      <c r="K743" s="96"/>
    </row>
    <row r="744" spans="1:11" x14ac:dyDescent="0.3">
      <c r="A744" s="7">
        <f t="shared" si="23"/>
        <v>740</v>
      </c>
      <c r="B744" s="60"/>
      <c r="C744" s="3"/>
      <c r="D744" s="3"/>
      <c r="E744" s="3"/>
      <c r="F744" s="3"/>
      <c r="G744" s="3"/>
      <c r="H744" s="49"/>
      <c r="I744" s="3"/>
      <c r="J744" s="3" t="str">
        <f t="shared" si="22"/>
        <v/>
      </c>
      <c r="K744" s="96"/>
    </row>
    <row r="745" spans="1:11" x14ac:dyDescent="0.3">
      <c r="A745" s="7">
        <f t="shared" si="23"/>
        <v>741</v>
      </c>
      <c r="B745" s="60"/>
      <c r="C745" s="3"/>
      <c r="D745" s="3"/>
      <c r="E745" s="3"/>
      <c r="F745" s="3"/>
      <c r="G745" s="3"/>
      <c r="H745" s="49"/>
      <c r="I745" s="3"/>
      <c r="J745" s="3" t="str">
        <f t="shared" si="22"/>
        <v/>
      </c>
      <c r="K745" s="96"/>
    </row>
    <row r="746" spans="1:11" x14ac:dyDescent="0.3">
      <c r="A746" s="7">
        <f t="shared" si="23"/>
        <v>742</v>
      </c>
      <c r="B746" s="60"/>
      <c r="C746" s="3"/>
      <c r="D746" s="3"/>
      <c r="E746" s="3"/>
      <c r="F746" s="3"/>
      <c r="G746" s="3"/>
      <c r="H746" s="49"/>
      <c r="I746" s="3"/>
      <c r="J746" s="3" t="str">
        <f t="shared" si="22"/>
        <v/>
      </c>
      <c r="K746" s="96"/>
    </row>
    <row r="747" spans="1:11" x14ac:dyDescent="0.3">
      <c r="A747" s="7">
        <f t="shared" si="23"/>
        <v>743</v>
      </c>
      <c r="B747" s="60"/>
      <c r="C747" s="3"/>
      <c r="D747" s="3"/>
      <c r="E747" s="3"/>
      <c r="F747" s="3"/>
      <c r="G747" s="3"/>
      <c r="H747" s="49"/>
      <c r="I747" s="3"/>
      <c r="J747" s="3" t="str">
        <f t="shared" si="22"/>
        <v/>
      </c>
      <c r="K747" s="96"/>
    </row>
    <row r="748" spans="1:11" x14ac:dyDescent="0.3">
      <c r="A748" s="7">
        <f t="shared" si="23"/>
        <v>744</v>
      </c>
      <c r="B748" s="60"/>
      <c r="C748" s="3"/>
      <c r="D748" s="3"/>
      <c r="E748" s="3"/>
      <c r="F748" s="3"/>
      <c r="G748" s="3"/>
      <c r="H748" s="49"/>
      <c r="I748" s="3"/>
      <c r="J748" s="3" t="str">
        <f t="shared" si="22"/>
        <v/>
      </c>
      <c r="K748" s="96"/>
    </row>
    <row r="749" spans="1:11" x14ac:dyDescent="0.3">
      <c r="A749" s="7">
        <f t="shared" si="23"/>
        <v>745</v>
      </c>
      <c r="B749" s="60"/>
      <c r="C749" s="3"/>
      <c r="D749" s="3"/>
      <c r="E749" s="3"/>
      <c r="F749" s="3"/>
      <c r="G749" s="3"/>
      <c r="H749" s="49"/>
      <c r="I749" s="3"/>
      <c r="J749" s="3" t="str">
        <f t="shared" si="22"/>
        <v/>
      </c>
      <c r="K749" s="96"/>
    </row>
    <row r="750" spans="1:11" x14ac:dyDescent="0.3">
      <c r="A750" s="7">
        <f t="shared" si="23"/>
        <v>746</v>
      </c>
      <c r="B750" s="60"/>
      <c r="C750" s="3"/>
      <c r="D750" s="3"/>
      <c r="E750" s="3"/>
      <c r="F750" s="3"/>
      <c r="G750" s="3"/>
      <c r="H750" s="49"/>
      <c r="I750" s="3"/>
      <c r="J750" s="3" t="str">
        <f t="shared" si="22"/>
        <v/>
      </c>
      <c r="K750" s="96"/>
    </row>
    <row r="751" spans="1:11" x14ac:dyDescent="0.3">
      <c r="A751" s="7">
        <f t="shared" si="23"/>
        <v>747</v>
      </c>
      <c r="B751" s="60"/>
      <c r="C751" s="3"/>
      <c r="D751" s="3"/>
      <c r="E751" s="3"/>
      <c r="F751" s="3"/>
      <c r="G751" s="3"/>
      <c r="H751" s="49"/>
      <c r="I751" s="3"/>
      <c r="J751" s="3" t="str">
        <f t="shared" si="22"/>
        <v/>
      </c>
      <c r="K751" s="96"/>
    </row>
    <row r="752" spans="1:11" x14ac:dyDescent="0.3">
      <c r="A752" s="7">
        <f t="shared" si="23"/>
        <v>748</v>
      </c>
      <c r="B752" s="60"/>
      <c r="C752" s="3"/>
      <c r="D752" s="3"/>
      <c r="E752" s="3"/>
      <c r="F752" s="3"/>
      <c r="G752" s="3"/>
      <c r="H752" s="49"/>
      <c r="I752" s="3"/>
      <c r="J752" s="3" t="str">
        <f t="shared" si="22"/>
        <v/>
      </c>
      <c r="K752" s="96"/>
    </row>
    <row r="753" spans="1:11" x14ac:dyDescent="0.3">
      <c r="A753" s="7">
        <f t="shared" si="23"/>
        <v>749</v>
      </c>
      <c r="B753" s="60"/>
      <c r="C753" s="3"/>
      <c r="D753" s="3"/>
      <c r="E753" s="3"/>
      <c r="F753" s="3"/>
      <c r="G753" s="3"/>
      <c r="H753" s="49"/>
      <c r="I753" s="3"/>
      <c r="J753" s="3" t="str">
        <f t="shared" si="22"/>
        <v/>
      </c>
      <c r="K753" s="96"/>
    </row>
    <row r="754" spans="1:11" x14ac:dyDescent="0.3">
      <c r="A754" s="7">
        <f t="shared" si="23"/>
        <v>750</v>
      </c>
      <c r="B754" s="60"/>
      <c r="C754" s="3"/>
      <c r="D754" s="3"/>
      <c r="E754" s="3"/>
      <c r="F754" s="3"/>
      <c r="G754" s="3"/>
      <c r="H754" s="49"/>
      <c r="I754" s="3"/>
      <c r="J754" s="3" t="str">
        <f t="shared" si="22"/>
        <v/>
      </c>
      <c r="K754" s="96"/>
    </row>
    <row r="755" spans="1:11" x14ac:dyDescent="0.3">
      <c r="A755" s="7">
        <f t="shared" si="23"/>
        <v>751</v>
      </c>
      <c r="B755" s="60"/>
      <c r="C755" s="3"/>
      <c r="D755" s="3"/>
      <c r="E755" s="3"/>
      <c r="F755" s="3"/>
      <c r="G755" s="3"/>
      <c r="H755" s="49"/>
      <c r="I755" s="3"/>
      <c r="J755" s="3" t="str">
        <f t="shared" si="22"/>
        <v/>
      </c>
      <c r="K755" s="96"/>
    </row>
    <row r="756" spans="1:11" x14ac:dyDescent="0.3">
      <c r="A756" s="7">
        <f t="shared" si="23"/>
        <v>752</v>
      </c>
      <c r="B756" s="60"/>
      <c r="C756" s="3"/>
      <c r="D756" s="3"/>
      <c r="E756" s="3"/>
      <c r="F756" s="3"/>
      <c r="G756" s="3"/>
      <c r="H756" s="49"/>
      <c r="I756" s="3"/>
      <c r="J756" s="3" t="str">
        <f t="shared" si="22"/>
        <v/>
      </c>
      <c r="K756" s="96"/>
    </row>
    <row r="757" spans="1:11" x14ac:dyDescent="0.3">
      <c r="A757" s="7">
        <f t="shared" si="23"/>
        <v>753</v>
      </c>
      <c r="B757" s="60"/>
      <c r="C757" s="3"/>
      <c r="D757" s="3"/>
      <c r="E757" s="3"/>
      <c r="F757" s="3"/>
      <c r="G757" s="3"/>
      <c r="H757" s="49"/>
      <c r="I757" s="3"/>
      <c r="J757" s="3" t="str">
        <f t="shared" si="22"/>
        <v/>
      </c>
      <c r="K757" s="96"/>
    </row>
    <row r="758" spans="1:11" x14ac:dyDescent="0.3">
      <c r="A758" s="7">
        <f t="shared" si="23"/>
        <v>754</v>
      </c>
      <c r="B758" s="60"/>
      <c r="C758" s="3"/>
      <c r="D758" s="3"/>
      <c r="E758" s="3"/>
      <c r="F758" s="3"/>
      <c r="G758" s="3"/>
      <c r="H758" s="49"/>
      <c r="I758" s="3"/>
      <c r="J758" s="3" t="str">
        <f t="shared" si="22"/>
        <v/>
      </c>
      <c r="K758" s="96"/>
    </row>
    <row r="759" spans="1:11" x14ac:dyDescent="0.3">
      <c r="A759" s="7">
        <f t="shared" si="23"/>
        <v>755</v>
      </c>
      <c r="B759" s="60"/>
      <c r="C759" s="3"/>
      <c r="D759" s="3"/>
      <c r="E759" s="3"/>
      <c r="F759" s="3"/>
      <c r="G759" s="3"/>
      <c r="H759" s="49"/>
      <c r="I759" s="3"/>
      <c r="J759" s="3" t="str">
        <f t="shared" si="22"/>
        <v/>
      </c>
      <c r="K759" s="96"/>
    </row>
    <row r="760" spans="1:11" x14ac:dyDescent="0.3">
      <c r="A760" s="7">
        <f t="shared" si="23"/>
        <v>756</v>
      </c>
      <c r="B760" s="60"/>
      <c r="C760" s="3"/>
      <c r="D760" s="3"/>
      <c r="E760" s="3"/>
      <c r="F760" s="3"/>
      <c r="G760" s="3"/>
      <c r="H760" s="49"/>
      <c r="I760" s="3"/>
      <c r="J760" s="3" t="str">
        <f t="shared" si="22"/>
        <v/>
      </c>
      <c r="K760" s="96"/>
    </row>
    <row r="761" spans="1:11" x14ac:dyDescent="0.3">
      <c r="A761" s="7">
        <f t="shared" si="23"/>
        <v>757</v>
      </c>
      <c r="B761" s="60"/>
      <c r="C761" s="3"/>
      <c r="D761" s="3"/>
      <c r="E761" s="3"/>
      <c r="F761" s="3"/>
      <c r="G761" s="3"/>
      <c r="H761" s="49"/>
      <c r="I761" s="3"/>
      <c r="J761" s="3" t="str">
        <f t="shared" si="22"/>
        <v/>
      </c>
      <c r="K761" s="96"/>
    </row>
    <row r="762" spans="1:11" x14ac:dyDescent="0.3">
      <c r="A762" s="7">
        <f t="shared" si="23"/>
        <v>758</v>
      </c>
      <c r="B762" s="60"/>
      <c r="C762" s="3"/>
      <c r="D762" s="3"/>
      <c r="E762" s="3"/>
      <c r="F762" s="3"/>
      <c r="G762" s="3"/>
      <c r="H762" s="49"/>
      <c r="I762" s="3"/>
      <c r="J762" s="3" t="str">
        <f t="shared" si="22"/>
        <v/>
      </c>
      <c r="K762" s="96"/>
    </row>
    <row r="763" spans="1:11" x14ac:dyDescent="0.3">
      <c r="A763" s="7">
        <f t="shared" si="23"/>
        <v>759</v>
      </c>
      <c r="B763" s="60"/>
      <c r="C763" s="3"/>
      <c r="D763" s="3"/>
      <c r="E763" s="3"/>
      <c r="F763" s="3"/>
      <c r="G763" s="3"/>
      <c r="H763" s="49"/>
      <c r="I763" s="3"/>
      <c r="J763" s="3" t="str">
        <f t="shared" si="22"/>
        <v/>
      </c>
      <c r="K763" s="96"/>
    </row>
    <row r="764" spans="1:11" x14ac:dyDescent="0.3">
      <c r="A764" s="7">
        <f t="shared" si="23"/>
        <v>760</v>
      </c>
      <c r="B764" s="60"/>
      <c r="C764" s="3"/>
      <c r="D764" s="3"/>
      <c r="E764" s="3"/>
      <c r="F764" s="3"/>
      <c r="G764" s="3"/>
      <c r="H764" s="49"/>
      <c r="I764" s="3"/>
      <c r="J764" s="3" t="str">
        <f t="shared" si="22"/>
        <v/>
      </c>
      <c r="K764" s="96"/>
    </row>
    <row r="765" spans="1:11" x14ac:dyDescent="0.3">
      <c r="A765" s="7">
        <f t="shared" si="23"/>
        <v>761</v>
      </c>
      <c r="B765" s="60"/>
      <c r="C765" s="3"/>
      <c r="D765" s="3"/>
      <c r="E765" s="3"/>
      <c r="F765" s="3"/>
      <c r="G765" s="3"/>
      <c r="H765" s="49"/>
      <c r="I765" s="3"/>
      <c r="J765" s="3" t="str">
        <f t="shared" si="22"/>
        <v/>
      </c>
      <c r="K765" s="96"/>
    </row>
    <row r="766" spans="1:11" x14ac:dyDescent="0.3">
      <c r="A766" s="7">
        <f t="shared" si="23"/>
        <v>762</v>
      </c>
      <c r="B766" s="60"/>
      <c r="C766" s="3"/>
      <c r="D766" s="3"/>
      <c r="E766" s="3"/>
      <c r="F766" s="3"/>
      <c r="G766" s="3"/>
      <c r="H766" s="49"/>
      <c r="I766" s="3"/>
      <c r="J766" s="3" t="str">
        <f t="shared" si="22"/>
        <v/>
      </c>
      <c r="K766" s="96"/>
    </row>
    <row r="767" spans="1:11" x14ac:dyDescent="0.3">
      <c r="A767" s="7">
        <f t="shared" si="23"/>
        <v>763</v>
      </c>
      <c r="B767" s="60"/>
      <c r="C767" s="3"/>
      <c r="D767" s="3"/>
      <c r="E767" s="3"/>
      <c r="F767" s="3"/>
      <c r="G767" s="3"/>
      <c r="H767" s="49"/>
      <c r="I767" s="3"/>
      <c r="J767" s="3" t="str">
        <f t="shared" si="22"/>
        <v/>
      </c>
      <c r="K767" s="96"/>
    </row>
    <row r="768" spans="1:11" x14ac:dyDescent="0.3">
      <c r="A768" s="7">
        <f t="shared" si="23"/>
        <v>764</v>
      </c>
      <c r="B768" s="60"/>
      <c r="C768" s="3"/>
      <c r="D768" s="3"/>
      <c r="E768" s="3"/>
      <c r="F768" s="3"/>
      <c r="G768" s="3"/>
      <c r="H768" s="49"/>
      <c r="I768" s="3"/>
      <c r="J768" s="3" t="str">
        <f t="shared" si="22"/>
        <v/>
      </c>
      <c r="K768" s="96"/>
    </row>
    <row r="769" spans="1:11" x14ac:dyDescent="0.3">
      <c r="A769" s="7">
        <f t="shared" si="23"/>
        <v>765</v>
      </c>
      <c r="B769" s="60"/>
      <c r="C769" s="3"/>
      <c r="D769" s="3"/>
      <c r="E769" s="3"/>
      <c r="F769" s="3"/>
      <c r="G769" s="3"/>
      <c r="H769" s="49"/>
      <c r="I769" s="3"/>
      <c r="J769" s="3" t="str">
        <f t="shared" si="22"/>
        <v/>
      </c>
      <c r="K769" s="96"/>
    </row>
    <row r="770" spans="1:11" x14ac:dyDescent="0.3">
      <c r="A770" s="7">
        <f t="shared" si="23"/>
        <v>766</v>
      </c>
      <c r="B770" s="60"/>
      <c r="C770" s="3"/>
      <c r="D770" s="3"/>
      <c r="E770" s="3"/>
      <c r="F770" s="3"/>
      <c r="G770" s="3"/>
      <c r="H770" s="49"/>
      <c r="I770" s="3"/>
      <c r="J770" s="3" t="str">
        <f t="shared" si="22"/>
        <v/>
      </c>
      <c r="K770" s="96"/>
    </row>
    <row r="771" spans="1:11" x14ac:dyDescent="0.3">
      <c r="A771" s="7">
        <f t="shared" si="23"/>
        <v>767</v>
      </c>
      <c r="B771" s="60"/>
      <c r="C771" s="3"/>
      <c r="D771" s="3"/>
      <c r="E771" s="3"/>
      <c r="F771" s="3"/>
      <c r="G771" s="3"/>
      <c r="H771" s="49"/>
      <c r="I771" s="3"/>
      <c r="J771" s="3" t="str">
        <f t="shared" si="22"/>
        <v/>
      </c>
      <c r="K771" s="96"/>
    </row>
    <row r="772" spans="1:11" x14ac:dyDescent="0.3">
      <c r="A772" s="7">
        <f t="shared" si="23"/>
        <v>768</v>
      </c>
      <c r="B772" s="60"/>
      <c r="C772" s="3"/>
      <c r="D772" s="3"/>
      <c r="E772" s="3"/>
      <c r="F772" s="3"/>
      <c r="G772" s="3"/>
      <c r="H772" s="49"/>
      <c r="I772" s="3"/>
      <c r="J772" s="3" t="str">
        <f t="shared" si="22"/>
        <v/>
      </c>
      <c r="K772" s="96"/>
    </row>
    <row r="773" spans="1:11" x14ac:dyDescent="0.3">
      <c r="A773" s="7">
        <f t="shared" si="23"/>
        <v>769</v>
      </c>
      <c r="B773" s="60"/>
      <c r="C773" s="3"/>
      <c r="D773" s="3"/>
      <c r="E773" s="3"/>
      <c r="F773" s="3"/>
      <c r="G773" s="3"/>
      <c r="H773" s="49"/>
      <c r="I773" s="3"/>
      <c r="J773" s="3" t="str">
        <f t="shared" ref="J773:J836" si="24">IF(ISBLANK(E773),"",IF(E773=I773,1,0))</f>
        <v/>
      </c>
      <c r="K773" s="96"/>
    </row>
    <row r="774" spans="1:11" x14ac:dyDescent="0.3">
      <c r="A774" s="7">
        <f t="shared" si="23"/>
        <v>770</v>
      </c>
      <c r="B774" s="60"/>
      <c r="C774" s="3"/>
      <c r="D774" s="3"/>
      <c r="E774" s="3"/>
      <c r="F774" s="3"/>
      <c r="G774" s="3"/>
      <c r="H774" s="49"/>
      <c r="I774" s="3"/>
      <c r="J774" s="3" t="str">
        <f t="shared" si="24"/>
        <v/>
      </c>
      <c r="K774" s="96"/>
    </row>
    <row r="775" spans="1:11" x14ac:dyDescent="0.3">
      <c r="A775" s="7">
        <f t="shared" ref="A775:A838" si="25">A774+1</f>
        <v>771</v>
      </c>
      <c r="B775" s="60"/>
      <c r="C775" s="3"/>
      <c r="D775" s="3"/>
      <c r="E775" s="3"/>
      <c r="F775" s="3"/>
      <c r="G775" s="3"/>
      <c r="H775" s="49"/>
      <c r="I775" s="3"/>
      <c r="J775" s="3" t="str">
        <f t="shared" si="24"/>
        <v/>
      </c>
      <c r="K775" s="96"/>
    </row>
    <row r="776" spans="1:11" x14ac:dyDescent="0.3">
      <c r="A776" s="7">
        <f t="shared" si="25"/>
        <v>772</v>
      </c>
      <c r="B776" s="60"/>
      <c r="C776" s="3"/>
      <c r="D776" s="3"/>
      <c r="E776" s="3"/>
      <c r="F776" s="3"/>
      <c r="G776" s="3"/>
      <c r="H776" s="49"/>
      <c r="I776" s="3"/>
      <c r="J776" s="3" t="str">
        <f t="shared" si="24"/>
        <v/>
      </c>
      <c r="K776" s="96"/>
    </row>
    <row r="777" spans="1:11" x14ac:dyDescent="0.3">
      <c r="A777" s="7">
        <f t="shared" si="25"/>
        <v>773</v>
      </c>
      <c r="B777" s="60"/>
      <c r="C777" s="3"/>
      <c r="D777" s="3"/>
      <c r="E777" s="3"/>
      <c r="F777" s="3"/>
      <c r="G777" s="3"/>
      <c r="H777" s="49"/>
      <c r="I777" s="3"/>
      <c r="J777" s="3" t="str">
        <f t="shared" si="24"/>
        <v/>
      </c>
      <c r="K777" s="96"/>
    </row>
    <row r="778" spans="1:11" x14ac:dyDescent="0.3">
      <c r="A778" s="7">
        <f t="shared" si="25"/>
        <v>774</v>
      </c>
      <c r="B778" s="60"/>
      <c r="C778" s="3"/>
      <c r="D778" s="3"/>
      <c r="E778" s="3"/>
      <c r="F778" s="3"/>
      <c r="G778" s="3"/>
      <c r="H778" s="49"/>
      <c r="I778" s="3"/>
      <c r="J778" s="3" t="str">
        <f t="shared" si="24"/>
        <v/>
      </c>
      <c r="K778" s="96"/>
    </row>
    <row r="779" spans="1:11" x14ac:dyDescent="0.3">
      <c r="A779" s="7">
        <f t="shared" si="25"/>
        <v>775</v>
      </c>
      <c r="B779" s="60"/>
      <c r="C779" s="3"/>
      <c r="D779" s="3"/>
      <c r="E779" s="3"/>
      <c r="F779" s="3"/>
      <c r="G779" s="3"/>
      <c r="H779" s="49"/>
      <c r="I779" s="3"/>
      <c r="J779" s="3" t="str">
        <f t="shared" si="24"/>
        <v/>
      </c>
      <c r="K779" s="96"/>
    </row>
    <row r="780" spans="1:11" x14ac:dyDescent="0.3">
      <c r="A780" s="7">
        <f t="shared" si="25"/>
        <v>776</v>
      </c>
      <c r="B780" s="60"/>
      <c r="C780" s="3"/>
      <c r="D780" s="3"/>
      <c r="E780" s="3"/>
      <c r="F780" s="3"/>
      <c r="G780" s="3"/>
      <c r="H780" s="49"/>
      <c r="I780" s="3"/>
      <c r="J780" s="3" t="str">
        <f t="shared" si="24"/>
        <v/>
      </c>
      <c r="K780" s="96"/>
    </row>
    <row r="781" spans="1:11" x14ac:dyDescent="0.3">
      <c r="A781" s="7">
        <f t="shared" si="25"/>
        <v>777</v>
      </c>
      <c r="B781" s="60"/>
      <c r="C781" s="3"/>
      <c r="D781" s="3"/>
      <c r="E781" s="3"/>
      <c r="F781" s="3"/>
      <c r="G781" s="3"/>
      <c r="H781" s="49"/>
      <c r="I781" s="3"/>
      <c r="J781" s="3" t="str">
        <f t="shared" si="24"/>
        <v/>
      </c>
      <c r="K781" s="96"/>
    </row>
    <row r="782" spans="1:11" x14ac:dyDescent="0.3">
      <c r="A782" s="7">
        <f t="shared" si="25"/>
        <v>778</v>
      </c>
      <c r="B782" s="60"/>
      <c r="C782" s="3"/>
      <c r="D782" s="3"/>
      <c r="E782" s="3"/>
      <c r="F782" s="3"/>
      <c r="G782" s="3"/>
      <c r="H782" s="49"/>
      <c r="I782" s="3"/>
      <c r="J782" s="3" t="str">
        <f t="shared" si="24"/>
        <v/>
      </c>
      <c r="K782" s="96"/>
    </row>
    <row r="783" spans="1:11" x14ac:dyDescent="0.3">
      <c r="A783" s="7">
        <f t="shared" si="25"/>
        <v>779</v>
      </c>
      <c r="B783" s="60"/>
      <c r="C783" s="3"/>
      <c r="D783" s="3"/>
      <c r="E783" s="3"/>
      <c r="F783" s="3"/>
      <c r="G783" s="3"/>
      <c r="H783" s="49"/>
      <c r="I783" s="3"/>
      <c r="J783" s="3" t="str">
        <f t="shared" si="24"/>
        <v/>
      </c>
      <c r="K783" s="96"/>
    </row>
    <row r="784" spans="1:11" x14ac:dyDescent="0.3">
      <c r="A784" s="7">
        <f t="shared" si="25"/>
        <v>780</v>
      </c>
      <c r="B784" s="60"/>
      <c r="C784" s="3"/>
      <c r="D784" s="3"/>
      <c r="E784" s="3"/>
      <c r="F784" s="3"/>
      <c r="G784" s="3"/>
      <c r="H784" s="49"/>
      <c r="I784" s="3"/>
      <c r="J784" s="3" t="str">
        <f t="shared" si="24"/>
        <v/>
      </c>
      <c r="K784" s="96"/>
    </row>
    <row r="785" spans="1:11" x14ac:dyDescent="0.3">
      <c r="A785" s="7">
        <f t="shared" si="25"/>
        <v>781</v>
      </c>
      <c r="B785" s="60"/>
      <c r="C785" s="3"/>
      <c r="D785" s="3"/>
      <c r="E785" s="3"/>
      <c r="F785" s="3"/>
      <c r="G785" s="3"/>
      <c r="H785" s="49"/>
      <c r="I785" s="3"/>
      <c r="J785" s="3" t="str">
        <f t="shared" si="24"/>
        <v/>
      </c>
      <c r="K785" s="96"/>
    </row>
    <row r="786" spans="1:11" x14ac:dyDescent="0.3">
      <c r="A786" s="7">
        <f t="shared" si="25"/>
        <v>782</v>
      </c>
      <c r="B786" s="60"/>
      <c r="C786" s="3"/>
      <c r="D786" s="3"/>
      <c r="E786" s="3"/>
      <c r="F786" s="3"/>
      <c r="G786" s="3"/>
      <c r="H786" s="49"/>
      <c r="I786" s="3"/>
      <c r="J786" s="3" t="str">
        <f t="shared" si="24"/>
        <v/>
      </c>
      <c r="K786" s="96"/>
    </row>
    <row r="787" spans="1:11" x14ac:dyDescent="0.3">
      <c r="A787" s="7">
        <f t="shared" si="25"/>
        <v>783</v>
      </c>
      <c r="B787" s="60"/>
      <c r="C787" s="3"/>
      <c r="D787" s="3"/>
      <c r="E787" s="3"/>
      <c r="F787" s="3"/>
      <c r="G787" s="3"/>
      <c r="H787" s="49"/>
      <c r="I787" s="3"/>
      <c r="J787" s="3" t="str">
        <f t="shared" si="24"/>
        <v/>
      </c>
      <c r="K787" s="96"/>
    </row>
    <row r="788" spans="1:11" x14ac:dyDescent="0.3">
      <c r="A788" s="7">
        <f t="shared" si="25"/>
        <v>784</v>
      </c>
      <c r="B788" s="60"/>
      <c r="C788" s="3"/>
      <c r="D788" s="3"/>
      <c r="E788" s="3"/>
      <c r="F788" s="3"/>
      <c r="G788" s="3"/>
      <c r="H788" s="49"/>
      <c r="I788" s="3"/>
      <c r="J788" s="3" t="str">
        <f t="shared" si="24"/>
        <v/>
      </c>
      <c r="K788" s="96"/>
    </row>
    <row r="789" spans="1:11" x14ac:dyDescent="0.3">
      <c r="A789" s="7">
        <f t="shared" si="25"/>
        <v>785</v>
      </c>
      <c r="B789" s="60"/>
      <c r="C789" s="3"/>
      <c r="D789" s="3"/>
      <c r="E789" s="3"/>
      <c r="F789" s="3"/>
      <c r="G789" s="3"/>
      <c r="H789" s="49"/>
      <c r="I789" s="3"/>
      <c r="J789" s="3" t="str">
        <f t="shared" si="24"/>
        <v/>
      </c>
      <c r="K789" s="96"/>
    </row>
    <row r="790" spans="1:11" x14ac:dyDescent="0.3">
      <c r="A790" s="7">
        <f t="shared" si="25"/>
        <v>786</v>
      </c>
      <c r="B790" s="60"/>
      <c r="C790" s="3"/>
      <c r="D790" s="3"/>
      <c r="E790" s="3"/>
      <c r="F790" s="3"/>
      <c r="G790" s="3"/>
      <c r="H790" s="49"/>
      <c r="I790" s="3"/>
      <c r="J790" s="3" t="str">
        <f t="shared" si="24"/>
        <v/>
      </c>
      <c r="K790" s="96"/>
    </row>
    <row r="791" spans="1:11" x14ac:dyDescent="0.3">
      <c r="A791" s="7">
        <f t="shared" si="25"/>
        <v>787</v>
      </c>
      <c r="B791" s="60"/>
      <c r="C791" s="3"/>
      <c r="D791" s="3"/>
      <c r="E791" s="3"/>
      <c r="F791" s="3"/>
      <c r="G791" s="3"/>
      <c r="H791" s="49"/>
      <c r="I791" s="3"/>
      <c r="J791" s="3" t="str">
        <f t="shared" si="24"/>
        <v/>
      </c>
      <c r="K791" s="96"/>
    </row>
    <row r="792" spans="1:11" x14ac:dyDescent="0.3">
      <c r="A792" s="7">
        <f t="shared" si="25"/>
        <v>788</v>
      </c>
      <c r="B792" s="60"/>
      <c r="C792" s="3"/>
      <c r="D792" s="3"/>
      <c r="E792" s="3"/>
      <c r="F792" s="3"/>
      <c r="G792" s="3"/>
      <c r="H792" s="49"/>
      <c r="I792" s="3"/>
      <c r="J792" s="3" t="str">
        <f t="shared" si="24"/>
        <v/>
      </c>
      <c r="K792" s="96"/>
    </row>
    <row r="793" spans="1:11" x14ac:dyDescent="0.3">
      <c r="A793" s="7">
        <f t="shared" si="25"/>
        <v>789</v>
      </c>
      <c r="B793" s="60"/>
      <c r="C793" s="3"/>
      <c r="D793" s="3"/>
      <c r="E793" s="3"/>
      <c r="F793" s="3"/>
      <c r="G793" s="3"/>
      <c r="H793" s="49"/>
      <c r="I793" s="3"/>
      <c r="J793" s="3" t="str">
        <f t="shared" si="24"/>
        <v/>
      </c>
      <c r="K793" s="96"/>
    </row>
    <row r="794" spans="1:11" x14ac:dyDescent="0.3">
      <c r="A794" s="7">
        <f t="shared" si="25"/>
        <v>790</v>
      </c>
      <c r="B794" s="60"/>
      <c r="C794" s="3"/>
      <c r="D794" s="3"/>
      <c r="E794" s="3"/>
      <c r="F794" s="3"/>
      <c r="G794" s="3"/>
      <c r="H794" s="49"/>
      <c r="I794" s="3"/>
      <c r="J794" s="3" t="str">
        <f t="shared" si="24"/>
        <v/>
      </c>
      <c r="K794" s="96"/>
    </row>
    <row r="795" spans="1:11" x14ac:dyDescent="0.3">
      <c r="A795" s="7">
        <f t="shared" si="25"/>
        <v>791</v>
      </c>
      <c r="B795" s="60"/>
      <c r="C795" s="3"/>
      <c r="D795" s="3"/>
      <c r="E795" s="3"/>
      <c r="F795" s="3"/>
      <c r="G795" s="3"/>
      <c r="H795" s="49"/>
      <c r="I795" s="3"/>
      <c r="J795" s="3" t="str">
        <f t="shared" si="24"/>
        <v/>
      </c>
      <c r="K795" s="96"/>
    </row>
    <row r="796" spans="1:11" x14ac:dyDescent="0.3">
      <c r="A796" s="7">
        <f t="shared" si="25"/>
        <v>792</v>
      </c>
      <c r="B796" s="60"/>
      <c r="C796" s="3"/>
      <c r="D796" s="3"/>
      <c r="E796" s="3"/>
      <c r="F796" s="3"/>
      <c r="G796" s="3"/>
      <c r="H796" s="49"/>
      <c r="I796" s="3"/>
      <c r="J796" s="3" t="str">
        <f t="shared" si="24"/>
        <v/>
      </c>
      <c r="K796" s="96"/>
    </row>
    <row r="797" spans="1:11" x14ac:dyDescent="0.3">
      <c r="A797" s="7">
        <f t="shared" si="25"/>
        <v>793</v>
      </c>
      <c r="B797" s="60"/>
      <c r="C797" s="3"/>
      <c r="D797" s="3"/>
      <c r="E797" s="3"/>
      <c r="F797" s="3"/>
      <c r="G797" s="3"/>
      <c r="H797" s="49"/>
      <c r="I797" s="3"/>
      <c r="J797" s="3" t="str">
        <f t="shared" si="24"/>
        <v/>
      </c>
      <c r="K797" s="96"/>
    </row>
    <row r="798" spans="1:11" x14ac:dyDescent="0.3">
      <c r="A798" s="7">
        <f t="shared" si="25"/>
        <v>794</v>
      </c>
      <c r="B798" s="60"/>
      <c r="C798" s="3"/>
      <c r="D798" s="3"/>
      <c r="E798" s="3"/>
      <c r="F798" s="3"/>
      <c r="G798" s="3"/>
      <c r="H798" s="49"/>
      <c r="I798" s="3"/>
      <c r="J798" s="3" t="str">
        <f t="shared" si="24"/>
        <v/>
      </c>
      <c r="K798" s="96"/>
    </row>
    <row r="799" spans="1:11" x14ac:dyDescent="0.3">
      <c r="A799" s="7">
        <f t="shared" si="25"/>
        <v>795</v>
      </c>
      <c r="B799" s="60"/>
      <c r="C799" s="3"/>
      <c r="D799" s="3"/>
      <c r="E799" s="3"/>
      <c r="F799" s="3"/>
      <c r="G799" s="3"/>
      <c r="H799" s="49"/>
      <c r="I799" s="3"/>
      <c r="J799" s="3" t="str">
        <f t="shared" si="24"/>
        <v/>
      </c>
      <c r="K799" s="96"/>
    </row>
    <row r="800" spans="1:11" x14ac:dyDescent="0.3">
      <c r="A800" s="7">
        <f t="shared" si="25"/>
        <v>796</v>
      </c>
      <c r="B800" s="60"/>
      <c r="C800" s="3"/>
      <c r="D800" s="3"/>
      <c r="E800" s="3"/>
      <c r="F800" s="3"/>
      <c r="G800" s="3"/>
      <c r="H800" s="49"/>
      <c r="I800" s="3"/>
      <c r="J800" s="3" t="str">
        <f t="shared" si="24"/>
        <v/>
      </c>
      <c r="K800" s="96"/>
    </row>
    <row r="801" spans="1:11" x14ac:dyDescent="0.3">
      <c r="A801" s="7">
        <f t="shared" si="25"/>
        <v>797</v>
      </c>
      <c r="B801" s="60"/>
      <c r="C801" s="3"/>
      <c r="D801" s="3"/>
      <c r="E801" s="3"/>
      <c r="F801" s="3"/>
      <c r="G801" s="3"/>
      <c r="H801" s="49"/>
      <c r="I801" s="3"/>
      <c r="J801" s="3" t="str">
        <f t="shared" si="24"/>
        <v/>
      </c>
      <c r="K801" s="96"/>
    </row>
    <row r="802" spans="1:11" x14ac:dyDescent="0.3">
      <c r="A802" s="7">
        <f t="shared" si="25"/>
        <v>798</v>
      </c>
      <c r="B802" s="60"/>
      <c r="C802" s="3"/>
      <c r="D802" s="3"/>
      <c r="E802" s="3"/>
      <c r="F802" s="3"/>
      <c r="G802" s="3"/>
      <c r="H802" s="49"/>
      <c r="I802" s="3"/>
      <c r="J802" s="3" t="str">
        <f t="shared" si="24"/>
        <v/>
      </c>
      <c r="K802" s="96"/>
    </row>
    <row r="803" spans="1:11" x14ac:dyDescent="0.3">
      <c r="A803" s="7">
        <f t="shared" si="25"/>
        <v>799</v>
      </c>
      <c r="B803" s="60"/>
      <c r="C803" s="3"/>
      <c r="D803" s="3"/>
      <c r="E803" s="3"/>
      <c r="F803" s="3"/>
      <c r="G803" s="3"/>
      <c r="H803" s="49"/>
      <c r="I803" s="3"/>
      <c r="J803" s="3" t="str">
        <f t="shared" si="24"/>
        <v/>
      </c>
      <c r="K803" s="96"/>
    </row>
    <row r="804" spans="1:11" x14ac:dyDescent="0.3">
      <c r="A804" s="7">
        <f t="shared" si="25"/>
        <v>800</v>
      </c>
      <c r="B804" s="60"/>
      <c r="C804" s="3"/>
      <c r="D804" s="3"/>
      <c r="E804" s="3"/>
      <c r="F804" s="3"/>
      <c r="G804" s="3"/>
      <c r="H804" s="49"/>
      <c r="I804" s="3"/>
      <c r="J804" s="3" t="str">
        <f t="shared" si="24"/>
        <v/>
      </c>
      <c r="K804" s="96"/>
    </row>
    <row r="805" spans="1:11" x14ac:dyDescent="0.3">
      <c r="A805" s="7">
        <f t="shared" si="25"/>
        <v>801</v>
      </c>
      <c r="B805" s="60"/>
      <c r="C805" s="3"/>
      <c r="D805" s="3"/>
      <c r="E805" s="3"/>
      <c r="F805" s="3"/>
      <c r="G805" s="3"/>
      <c r="H805" s="49"/>
      <c r="I805" s="3"/>
      <c r="J805" s="3" t="str">
        <f t="shared" si="24"/>
        <v/>
      </c>
      <c r="K805" s="96"/>
    </row>
    <row r="806" spans="1:11" x14ac:dyDescent="0.3">
      <c r="A806" s="7">
        <f t="shared" si="25"/>
        <v>802</v>
      </c>
      <c r="B806" s="60"/>
      <c r="C806" s="3"/>
      <c r="D806" s="3"/>
      <c r="E806" s="3"/>
      <c r="F806" s="3"/>
      <c r="G806" s="3"/>
      <c r="H806" s="49"/>
      <c r="I806" s="3"/>
      <c r="J806" s="3" t="str">
        <f t="shared" si="24"/>
        <v/>
      </c>
      <c r="K806" s="96"/>
    </row>
    <row r="807" spans="1:11" x14ac:dyDescent="0.3">
      <c r="A807" s="7">
        <f t="shared" si="25"/>
        <v>803</v>
      </c>
      <c r="B807" s="60"/>
      <c r="C807" s="3"/>
      <c r="D807" s="3"/>
      <c r="E807" s="3"/>
      <c r="F807" s="3"/>
      <c r="G807" s="3"/>
      <c r="H807" s="49"/>
      <c r="I807" s="3"/>
      <c r="J807" s="3" t="str">
        <f t="shared" si="24"/>
        <v/>
      </c>
      <c r="K807" s="96"/>
    </row>
    <row r="808" spans="1:11" x14ac:dyDescent="0.3">
      <c r="A808" s="7">
        <f t="shared" si="25"/>
        <v>804</v>
      </c>
      <c r="B808" s="60"/>
      <c r="C808" s="3"/>
      <c r="D808" s="3"/>
      <c r="E808" s="3"/>
      <c r="F808" s="3"/>
      <c r="G808" s="3"/>
      <c r="H808" s="49"/>
      <c r="I808" s="3"/>
      <c r="J808" s="3" t="str">
        <f t="shared" si="24"/>
        <v/>
      </c>
      <c r="K808" s="96"/>
    </row>
    <row r="809" spans="1:11" x14ac:dyDescent="0.3">
      <c r="A809" s="7">
        <f t="shared" si="25"/>
        <v>805</v>
      </c>
      <c r="B809" s="60"/>
      <c r="C809" s="3"/>
      <c r="D809" s="3"/>
      <c r="E809" s="3"/>
      <c r="F809" s="3"/>
      <c r="G809" s="3"/>
      <c r="H809" s="49"/>
      <c r="I809" s="3"/>
      <c r="J809" s="3" t="str">
        <f t="shared" si="24"/>
        <v/>
      </c>
      <c r="K809" s="96"/>
    </row>
    <row r="810" spans="1:11" x14ac:dyDescent="0.3">
      <c r="A810" s="7">
        <f t="shared" si="25"/>
        <v>806</v>
      </c>
      <c r="B810" s="60"/>
      <c r="C810" s="3"/>
      <c r="D810" s="3"/>
      <c r="E810" s="3"/>
      <c r="F810" s="3"/>
      <c r="G810" s="3"/>
      <c r="H810" s="49"/>
      <c r="I810" s="3"/>
      <c r="J810" s="3" t="str">
        <f t="shared" si="24"/>
        <v/>
      </c>
      <c r="K810" s="96"/>
    </row>
    <row r="811" spans="1:11" x14ac:dyDescent="0.3">
      <c r="A811" s="7">
        <f t="shared" si="25"/>
        <v>807</v>
      </c>
      <c r="B811" s="60"/>
      <c r="C811" s="3"/>
      <c r="D811" s="3"/>
      <c r="E811" s="3"/>
      <c r="F811" s="3"/>
      <c r="G811" s="3"/>
      <c r="H811" s="49"/>
      <c r="I811" s="3"/>
      <c r="J811" s="3" t="str">
        <f t="shared" si="24"/>
        <v/>
      </c>
      <c r="K811" s="96"/>
    </row>
    <row r="812" spans="1:11" x14ac:dyDescent="0.3">
      <c r="A812" s="7">
        <f t="shared" si="25"/>
        <v>808</v>
      </c>
      <c r="B812" s="60"/>
      <c r="C812" s="3"/>
      <c r="D812" s="3"/>
      <c r="E812" s="3"/>
      <c r="F812" s="3"/>
      <c r="G812" s="3"/>
      <c r="H812" s="49"/>
      <c r="I812" s="3"/>
      <c r="J812" s="3" t="str">
        <f t="shared" si="24"/>
        <v/>
      </c>
      <c r="K812" s="96"/>
    </row>
    <row r="813" spans="1:11" x14ac:dyDescent="0.3">
      <c r="A813" s="7">
        <f t="shared" si="25"/>
        <v>809</v>
      </c>
      <c r="B813" s="60"/>
      <c r="C813" s="3"/>
      <c r="D813" s="3"/>
      <c r="E813" s="3"/>
      <c r="F813" s="3"/>
      <c r="G813" s="3"/>
      <c r="H813" s="49"/>
      <c r="I813" s="3"/>
      <c r="J813" s="3" t="str">
        <f t="shared" si="24"/>
        <v/>
      </c>
      <c r="K813" s="96"/>
    </row>
    <row r="814" spans="1:11" x14ac:dyDescent="0.3">
      <c r="A814" s="7">
        <f t="shared" si="25"/>
        <v>810</v>
      </c>
      <c r="B814" s="60"/>
      <c r="C814" s="3"/>
      <c r="D814" s="3"/>
      <c r="E814" s="3"/>
      <c r="F814" s="3"/>
      <c r="G814" s="3"/>
      <c r="H814" s="49"/>
      <c r="I814" s="3"/>
      <c r="J814" s="3" t="str">
        <f t="shared" si="24"/>
        <v/>
      </c>
      <c r="K814" s="96"/>
    </row>
    <row r="815" spans="1:11" x14ac:dyDescent="0.3">
      <c r="A815" s="7">
        <f t="shared" si="25"/>
        <v>811</v>
      </c>
      <c r="B815" s="60"/>
      <c r="C815" s="3"/>
      <c r="D815" s="3"/>
      <c r="E815" s="3"/>
      <c r="F815" s="3"/>
      <c r="G815" s="3"/>
      <c r="H815" s="49"/>
      <c r="I815" s="3"/>
      <c r="J815" s="3" t="str">
        <f t="shared" si="24"/>
        <v/>
      </c>
      <c r="K815" s="96"/>
    </row>
    <row r="816" spans="1:11" x14ac:dyDescent="0.3">
      <c r="A816" s="7">
        <f t="shared" si="25"/>
        <v>812</v>
      </c>
      <c r="B816" s="60"/>
      <c r="C816" s="3"/>
      <c r="D816" s="3"/>
      <c r="E816" s="3"/>
      <c r="F816" s="3"/>
      <c r="G816" s="3"/>
      <c r="H816" s="49"/>
      <c r="I816" s="3"/>
      <c r="J816" s="3" t="str">
        <f t="shared" si="24"/>
        <v/>
      </c>
      <c r="K816" s="96"/>
    </row>
    <row r="817" spans="1:11" x14ac:dyDescent="0.3">
      <c r="A817" s="7">
        <f t="shared" si="25"/>
        <v>813</v>
      </c>
      <c r="B817" s="60"/>
      <c r="C817" s="3"/>
      <c r="D817" s="3"/>
      <c r="E817" s="3"/>
      <c r="F817" s="3"/>
      <c r="G817" s="3"/>
      <c r="H817" s="49"/>
      <c r="I817" s="3"/>
      <c r="J817" s="3" t="str">
        <f t="shared" si="24"/>
        <v/>
      </c>
      <c r="K817" s="96"/>
    </row>
    <row r="818" spans="1:11" x14ac:dyDescent="0.3">
      <c r="A818" s="7">
        <f t="shared" si="25"/>
        <v>814</v>
      </c>
      <c r="B818" s="60"/>
      <c r="C818" s="3"/>
      <c r="D818" s="3"/>
      <c r="E818" s="3"/>
      <c r="F818" s="3"/>
      <c r="G818" s="3"/>
      <c r="H818" s="49"/>
      <c r="I818" s="3"/>
      <c r="J818" s="3" t="str">
        <f t="shared" si="24"/>
        <v/>
      </c>
      <c r="K818" s="96"/>
    </row>
    <row r="819" spans="1:11" x14ac:dyDescent="0.3">
      <c r="A819" s="7">
        <f t="shared" si="25"/>
        <v>815</v>
      </c>
      <c r="B819" s="60"/>
      <c r="C819" s="3"/>
      <c r="D819" s="3"/>
      <c r="E819" s="3"/>
      <c r="F819" s="3"/>
      <c r="G819" s="3"/>
      <c r="H819" s="49"/>
      <c r="I819" s="3"/>
      <c r="J819" s="3" t="str">
        <f t="shared" si="24"/>
        <v/>
      </c>
      <c r="K819" s="96"/>
    </row>
    <row r="820" spans="1:11" x14ac:dyDescent="0.3">
      <c r="A820" s="7">
        <f t="shared" si="25"/>
        <v>816</v>
      </c>
      <c r="B820" s="60"/>
      <c r="C820" s="3"/>
      <c r="D820" s="3"/>
      <c r="E820" s="3"/>
      <c r="F820" s="3"/>
      <c r="G820" s="3"/>
      <c r="H820" s="49"/>
      <c r="I820" s="3"/>
      <c r="J820" s="3" t="str">
        <f t="shared" si="24"/>
        <v/>
      </c>
      <c r="K820" s="96"/>
    </row>
    <row r="821" spans="1:11" x14ac:dyDescent="0.3">
      <c r="A821" s="7">
        <f t="shared" si="25"/>
        <v>817</v>
      </c>
      <c r="B821" s="60"/>
      <c r="C821" s="3"/>
      <c r="D821" s="3"/>
      <c r="E821" s="3"/>
      <c r="F821" s="3"/>
      <c r="G821" s="3"/>
      <c r="H821" s="49"/>
      <c r="I821" s="3"/>
      <c r="J821" s="3" t="str">
        <f t="shared" si="24"/>
        <v/>
      </c>
      <c r="K821" s="96"/>
    </row>
    <row r="822" spans="1:11" x14ac:dyDescent="0.3">
      <c r="A822" s="7">
        <f t="shared" si="25"/>
        <v>818</v>
      </c>
      <c r="B822" s="60"/>
      <c r="C822" s="3"/>
      <c r="D822" s="3"/>
      <c r="E822" s="3"/>
      <c r="F822" s="3"/>
      <c r="G822" s="3"/>
      <c r="H822" s="49"/>
      <c r="I822" s="3"/>
      <c r="J822" s="3" t="str">
        <f t="shared" si="24"/>
        <v/>
      </c>
      <c r="K822" s="96"/>
    </row>
    <row r="823" spans="1:11" x14ac:dyDescent="0.3">
      <c r="A823" s="7">
        <f t="shared" si="25"/>
        <v>819</v>
      </c>
      <c r="B823" s="60"/>
      <c r="C823" s="3"/>
      <c r="D823" s="3"/>
      <c r="E823" s="3"/>
      <c r="F823" s="3"/>
      <c r="G823" s="3"/>
      <c r="H823" s="49"/>
      <c r="I823" s="3"/>
      <c r="J823" s="3" t="str">
        <f t="shared" si="24"/>
        <v/>
      </c>
      <c r="K823" s="96"/>
    </row>
    <row r="824" spans="1:11" x14ac:dyDescent="0.3">
      <c r="A824" s="7">
        <f t="shared" si="25"/>
        <v>820</v>
      </c>
      <c r="B824" s="60"/>
      <c r="C824" s="3"/>
      <c r="D824" s="3"/>
      <c r="E824" s="3"/>
      <c r="F824" s="3"/>
      <c r="G824" s="3"/>
      <c r="H824" s="49"/>
      <c r="I824" s="3"/>
      <c r="J824" s="3" t="str">
        <f t="shared" si="24"/>
        <v/>
      </c>
      <c r="K824" s="96"/>
    </row>
    <row r="825" spans="1:11" x14ac:dyDescent="0.3">
      <c r="A825" s="7">
        <f t="shared" si="25"/>
        <v>821</v>
      </c>
      <c r="B825" s="60"/>
      <c r="C825" s="3"/>
      <c r="D825" s="3"/>
      <c r="E825" s="3"/>
      <c r="F825" s="3"/>
      <c r="G825" s="3"/>
      <c r="H825" s="49"/>
      <c r="I825" s="3"/>
      <c r="J825" s="3" t="str">
        <f t="shared" si="24"/>
        <v/>
      </c>
      <c r="K825" s="96"/>
    </row>
    <row r="826" spans="1:11" x14ac:dyDescent="0.3">
      <c r="A826" s="7">
        <f t="shared" si="25"/>
        <v>822</v>
      </c>
      <c r="B826" s="60"/>
      <c r="C826" s="3"/>
      <c r="D826" s="3"/>
      <c r="E826" s="3"/>
      <c r="F826" s="3"/>
      <c r="G826" s="3"/>
      <c r="H826" s="49"/>
      <c r="I826" s="3"/>
      <c r="J826" s="3" t="str">
        <f t="shared" si="24"/>
        <v/>
      </c>
      <c r="K826" s="96"/>
    </row>
    <row r="827" spans="1:11" x14ac:dyDescent="0.3">
      <c r="A827" s="7">
        <f t="shared" si="25"/>
        <v>823</v>
      </c>
      <c r="B827" s="60"/>
      <c r="C827" s="3"/>
      <c r="D827" s="3"/>
      <c r="E827" s="3"/>
      <c r="F827" s="3"/>
      <c r="G827" s="3"/>
      <c r="H827" s="49"/>
      <c r="I827" s="3"/>
      <c r="J827" s="3" t="str">
        <f t="shared" si="24"/>
        <v/>
      </c>
      <c r="K827" s="96"/>
    </row>
    <row r="828" spans="1:11" x14ac:dyDescent="0.3">
      <c r="A828" s="7">
        <f t="shared" si="25"/>
        <v>824</v>
      </c>
      <c r="B828" s="60"/>
      <c r="C828" s="3"/>
      <c r="D828" s="3"/>
      <c r="E828" s="3"/>
      <c r="F828" s="3"/>
      <c r="G828" s="3"/>
      <c r="H828" s="49"/>
      <c r="I828" s="3"/>
      <c r="J828" s="3" t="str">
        <f t="shared" si="24"/>
        <v/>
      </c>
      <c r="K828" s="96"/>
    </row>
    <row r="829" spans="1:11" x14ac:dyDescent="0.3">
      <c r="A829" s="7">
        <f t="shared" si="25"/>
        <v>825</v>
      </c>
      <c r="B829" s="60"/>
      <c r="C829" s="3"/>
      <c r="D829" s="3"/>
      <c r="E829" s="3"/>
      <c r="F829" s="3"/>
      <c r="G829" s="3"/>
      <c r="H829" s="49"/>
      <c r="I829" s="3"/>
      <c r="J829" s="3" t="str">
        <f t="shared" si="24"/>
        <v/>
      </c>
      <c r="K829" s="96"/>
    </row>
    <row r="830" spans="1:11" x14ac:dyDescent="0.3">
      <c r="A830" s="7">
        <f t="shared" si="25"/>
        <v>826</v>
      </c>
      <c r="B830" s="60"/>
      <c r="C830" s="3"/>
      <c r="D830" s="3"/>
      <c r="E830" s="3"/>
      <c r="F830" s="3"/>
      <c r="G830" s="3"/>
      <c r="H830" s="49"/>
      <c r="I830" s="3"/>
      <c r="J830" s="3" t="str">
        <f t="shared" si="24"/>
        <v/>
      </c>
      <c r="K830" s="96"/>
    </row>
    <row r="831" spans="1:11" x14ac:dyDescent="0.3">
      <c r="A831" s="7">
        <f t="shared" si="25"/>
        <v>827</v>
      </c>
      <c r="B831" s="60"/>
      <c r="C831" s="3"/>
      <c r="D831" s="3"/>
      <c r="E831" s="3"/>
      <c r="F831" s="3"/>
      <c r="G831" s="3"/>
      <c r="H831" s="49"/>
      <c r="I831" s="3"/>
      <c r="J831" s="3" t="str">
        <f t="shared" si="24"/>
        <v/>
      </c>
      <c r="K831" s="96"/>
    </row>
    <row r="832" spans="1:11" x14ac:dyDescent="0.3">
      <c r="A832" s="7">
        <f t="shared" si="25"/>
        <v>828</v>
      </c>
      <c r="B832" s="60"/>
      <c r="C832" s="3"/>
      <c r="D832" s="3"/>
      <c r="E832" s="3"/>
      <c r="F832" s="3"/>
      <c r="G832" s="3"/>
      <c r="H832" s="49"/>
      <c r="I832" s="3"/>
      <c r="J832" s="3" t="str">
        <f t="shared" si="24"/>
        <v/>
      </c>
      <c r="K832" s="96"/>
    </row>
    <row r="833" spans="1:11" x14ac:dyDescent="0.3">
      <c r="A833" s="7">
        <f t="shared" si="25"/>
        <v>829</v>
      </c>
      <c r="B833" s="60"/>
      <c r="C833" s="3"/>
      <c r="D833" s="3"/>
      <c r="E833" s="3"/>
      <c r="F833" s="3"/>
      <c r="G833" s="3"/>
      <c r="H833" s="49"/>
      <c r="I833" s="3"/>
      <c r="J833" s="3" t="str">
        <f t="shared" si="24"/>
        <v/>
      </c>
      <c r="K833" s="96"/>
    </row>
    <row r="834" spans="1:11" x14ac:dyDescent="0.3">
      <c r="A834" s="7">
        <f t="shared" si="25"/>
        <v>830</v>
      </c>
      <c r="B834" s="60"/>
      <c r="C834" s="3"/>
      <c r="D834" s="3"/>
      <c r="E834" s="3"/>
      <c r="F834" s="3"/>
      <c r="G834" s="3"/>
      <c r="H834" s="49"/>
      <c r="I834" s="3"/>
      <c r="J834" s="3" t="str">
        <f t="shared" si="24"/>
        <v/>
      </c>
      <c r="K834" s="96"/>
    </row>
    <row r="835" spans="1:11" x14ac:dyDescent="0.3">
      <c r="A835" s="7">
        <f t="shared" si="25"/>
        <v>831</v>
      </c>
      <c r="B835" s="60"/>
      <c r="C835" s="3"/>
      <c r="D835" s="3"/>
      <c r="E835" s="3"/>
      <c r="F835" s="3"/>
      <c r="G835" s="3"/>
      <c r="H835" s="49"/>
      <c r="I835" s="3"/>
      <c r="J835" s="3" t="str">
        <f t="shared" si="24"/>
        <v/>
      </c>
      <c r="K835" s="96"/>
    </row>
    <row r="836" spans="1:11" x14ac:dyDescent="0.3">
      <c r="A836" s="7">
        <f t="shared" si="25"/>
        <v>832</v>
      </c>
      <c r="B836" s="60"/>
      <c r="C836" s="3"/>
      <c r="D836" s="3"/>
      <c r="E836" s="3"/>
      <c r="F836" s="3"/>
      <c r="G836" s="3"/>
      <c r="H836" s="49"/>
      <c r="I836" s="3"/>
      <c r="J836" s="3" t="str">
        <f t="shared" si="24"/>
        <v/>
      </c>
      <c r="K836" s="96"/>
    </row>
    <row r="837" spans="1:11" x14ac:dyDescent="0.3">
      <c r="A837" s="7">
        <f t="shared" si="25"/>
        <v>833</v>
      </c>
      <c r="B837" s="60"/>
      <c r="C837" s="3"/>
      <c r="D837" s="3"/>
      <c r="E837" s="3"/>
      <c r="F837" s="3"/>
      <c r="G837" s="3"/>
      <c r="H837" s="49"/>
      <c r="I837" s="3"/>
      <c r="J837" s="3" t="str">
        <f t="shared" ref="J837:J900" si="26">IF(ISBLANK(E837),"",IF(E837=I837,1,0))</f>
        <v/>
      </c>
      <c r="K837" s="96"/>
    </row>
    <row r="838" spans="1:11" x14ac:dyDescent="0.3">
      <c r="A838" s="7">
        <f t="shared" si="25"/>
        <v>834</v>
      </c>
      <c r="B838" s="60"/>
      <c r="C838" s="3"/>
      <c r="D838" s="3"/>
      <c r="E838" s="3"/>
      <c r="F838" s="3"/>
      <c r="G838" s="3"/>
      <c r="H838" s="49"/>
      <c r="I838" s="3"/>
      <c r="J838" s="3" t="str">
        <f t="shared" si="26"/>
        <v/>
      </c>
      <c r="K838" s="96"/>
    </row>
    <row r="839" spans="1:11" x14ac:dyDescent="0.3">
      <c r="A839" s="7">
        <f t="shared" ref="A839:A902" si="27">A838+1</f>
        <v>835</v>
      </c>
      <c r="B839" s="60"/>
      <c r="C839" s="3"/>
      <c r="D839" s="3"/>
      <c r="E839" s="3"/>
      <c r="F839" s="3"/>
      <c r="G839" s="3"/>
      <c r="H839" s="49"/>
      <c r="I839" s="3"/>
      <c r="J839" s="3" t="str">
        <f t="shared" si="26"/>
        <v/>
      </c>
      <c r="K839" s="96"/>
    </row>
    <row r="840" spans="1:11" x14ac:dyDescent="0.3">
      <c r="A840" s="7">
        <f t="shared" si="27"/>
        <v>836</v>
      </c>
      <c r="B840" s="60"/>
      <c r="C840" s="3"/>
      <c r="D840" s="3"/>
      <c r="E840" s="3"/>
      <c r="F840" s="3"/>
      <c r="G840" s="3"/>
      <c r="H840" s="49"/>
      <c r="I840" s="3"/>
      <c r="J840" s="3" t="str">
        <f t="shared" si="26"/>
        <v/>
      </c>
      <c r="K840" s="96"/>
    </row>
    <row r="841" spans="1:11" x14ac:dyDescent="0.3">
      <c r="A841" s="7">
        <f t="shared" si="27"/>
        <v>837</v>
      </c>
      <c r="B841" s="60"/>
      <c r="C841" s="3"/>
      <c r="D841" s="3"/>
      <c r="E841" s="3"/>
      <c r="F841" s="3"/>
      <c r="G841" s="3"/>
      <c r="H841" s="49"/>
      <c r="I841" s="3"/>
      <c r="J841" s="3" t="str">
        <f t="shared" si="26"/>
        <v/>
      </c>
      <c r="K841" s="96"/>
    </row>
    <row r="842" spans="1:11" x14ac:dyDescent="0.3">
      <c r="A842" s="7">
        <f t="shared" si="27"/>
        <v>838</v>
      </c>
      <c r="B842" s="60"/>
      <c r="C842" s="3"/>
      <c r="D842" s="3"/>
      <c r="E842" s="3"/>
      <c r="F842" s="3"/>
      <c r="G842" s="3"/>
      <c r="H842" s="49"/>
      <c r="I842" s="3"/>
      <c r="J842" s="3" t="str">
        <f t="shared" si="26"/>
        <v/>
      </c>
      <c r="K842" s="96"/>
    </row>
    <row r="843" spans="1:11" x14ac:dyDescent="0.3">
      <c r="A843" s="7">
        <f t="shared" si="27"/>
        <v>839</v>
      </c>
      <c r="B843" s="60"/>
      <c r="C843" s="3"/>
      <c r="D843" s="3"/>
      <c r="E843" s="3"/>
      <c r="F843" s="3"/>
      <c r="G843" s="3"/>
      <c r="H843" s="49"/>
      <c r="I843" s="3"/>
      <c r="J843" s="3" t="str">
        <f t="shared" si="26"/>
        <v/>
      </c>
      <c r="K843" s="96"/>
    </row>
    <row r="844" spans="1:11" x14ac:dyDescent="0.3">
      <c r="A844" s="7">
        <f t="shared" si="27"/>
        <v>840</v>
      </c>
      <c r="B844" s="60"/>
      <c r="C844" s="3"/>
      <c r="D844" s="3"/>
      <c r="E844" s="3"/>
      <c r="F844" s="3"/>
      <c r="G844" s="3"/>
      <c r="H844" s="49"/>
      <c r="I844" s="3"/>
      <c r="J844" s="3" t="str">
        <f t="shared" si="26"/>
        <v/>
      </c>
      <c r="K844" s="96"/>
    </row>
    <row r="845" spans="1:11" x14ac:dyDescent="0.3">
      <c r="A845" s="7">
        <f t="shared" si="27"/>
        <v>841</v>
      </c>
      <c r="B845" s="60"/>
      <c r="C845" s="3"/>
      <c r="D845" s="3"/>
      <c r="E845" s="3"/>
      <c r="F845" s="3"/>
      <c r="G845" s="3"/>
      <c r="H845" s="49"/>
      <c r="I845" s="3"/>
      <c r="J845" s="3" t="str">
        <f t="shared" si="26"/>
        <v/>
      </c>
      <c r="K845" s="96"/>
    </row>
    <row r="846" spans="1:11" x14ac:dyDescent="0.3">
      <c r="A846" s="7">
        <f t="shared" si="27"/>
        <v>842</v>
      </c>
      <c r="B846" s="60"/>
      <c r="C846" s="3"/>
      <c r="D846" s="3"/>
      <c r="E846" s="3"/>
      <c r="F846" s="3"/>
      <c r="G846" s="3"/>
      <c r="H846" s="49"/>
      <c r="I846" s="3"/>
      <c r="J846" s="3" t="str">
        <f t="shared" si="26"/>
        <v/>
      </c>
      <c r="K846" s="96"/>
    </row>
    <row r="847" spans="1:11" x14ac:dyDescent="0.3">
      <c r="A847" s="7">
        <f t="shared" si="27"/>
        <v>843</v>
      </c>
      <c r="B847" s="60"/>
      <c r="C847" s="3"/>
      <c r="D847" s="3"/>
      <c r="E847" s="3"/>
      <c r="F847" s="3"/>
      <c r="G847" s="3"/>
      <c r="H847" s="49"/>
      <c r="I847" s="3"/>
      <c r="J847" s="3" t="str">
        <f t="shared" si="26"/>
        <v/>
      </c>
      <c r="K847" s="96"/>
    </row>
    <row r="848" spans="1:11" x14ac:dyDescent="0.3">
      <c r="A848" s="7">
        <f t="shared" si="27"/>
        <v>844</v>
      </c>
      <c r="B848" s="60"/>
      <c r="C848" s="3"/>
      <c r="D848" s="3"/>
      <c r="E848" s="3"/>
      <c r="F848" s="3"/>
      <c r="G848" s="3"/>
      <c r="H848" s="49"/>
      <c r="I848" s="3"/>
      <c r="J848" s="3" t="str">
        <f t="shared" si="26"/>
        <v/>
      </c>
      <c r="K848" s="96"/>
    </row>
    <row r="849" spans="1:11" x14ac:dyDescent="0.3">
      <c r="A849" s="7">
        <f t="shared" si="27"/>
        <v>845</v>
      </c>
      <c r="B849" s="60"/>
      <c r="C849" s="3"/>
      <c r="D849" s="3"/>
      <c r="E849" s="3"/>
      <c r="F849" s="3"/>
      <c r="G849" s="3"/>
      <c r="H849" s="49"/>
      <c r="I849" s="3"/>
      <c r="J849" s="3" t="str">
        <f t="shared" si="26"/>
        <v/>
      </c>
      <c r="K849" s="96"/>
    </row>
    <row r="850" spans="1:11" x14ac:dyDescent="0.3">
      <c r="A850" s="7">
        <f t="shared" si="27"/>
        <v>846</v>
      </c>
      <c r="B850" s="60"/>
      <c r="C850" s="3"/>
      <c r="D850" s="3"/>
      <c r="E850" s="3"/>
      <c r="F850" s="3"/>
      <c r="G850" s="3"/>
      <c r="H850" s="49"/>
      <c r="I850" s="3"/>
      <c r="J850" s="3" t="str">
        <f t="shared" si="26"/>
        <v/>
      </c>
      <c r="K850" s="96"/>
    </row>
    <row r="851" spans="1:11" x14ac:dyDescent="0.3">
      <c r="A851" s="7">
        <f t="shared" si="27"/>
        <v>847</v>
      </c>
      <c r="B851" s="60"/>
      <c r="C851" s="3"/>
      <c r="D851" s="3"/>
      <c r="E851" s="3"/>
      <c r="F851" s="3"/>
      <c r="G851" s="3"/>
      <c r="H851" s="49"/>
      <c r="I851" s="3"/>
      <c r="J851" s="3" t="str">
        <f t="shared" si="26"/>
        <v/>
      </c>
      <c r="K851" s="96"/>
    </row>
    <row r="852" spans="1:11" x14ac:dyDescent="0.3">
      <c r="A852" s="7">
        <f t="shared" si="27"/>
        <v>848</v>
      </c>
      <c r="B852" s="60"/>
      <c r="C852" s="3"/>
      <c r="D852" s="3"/>
      <c r="E852" s="3"/>
      <c r="F852" s="3"/>
      <c r="G852" s="3"/>
      <c r="H852" s="49"/>
      <c r="I852" s="3"/>
      <c r="J852" s="3" t="str">
        <f t="shared" si="26"/>
        <v/>
      </c>
      <c r="K852" s="96"/>
    </row>
    <row r="853" spans="1:11" x14ac:dyDescent="0.3">
      <c r="A853" s="7">
        <f t="shared" si="27"/>
        <v>849</v>
      </c>
      <c r="B853" s="60"/>
      <c r="C853" s="3"/>
      <c r="D853" s="3"/>
      <c r="E853" s="3"/>
      <c r="F853" s="3"/>
      <c r="G853" s="3"/>
      <c r="H853" s="49"/>
      <c r="I853" s="3"/>
      <c r="J853" s="3" t="str">
        <f t="shared" si="26"/>
        <v/>
      </c>
      <c r="K853" s="96"/>
    </row>
    <row r="854" spans="1:11" x14ac:dyDescent="0.3">
      <c r="A854" s="7">
        <f t="shared" si="27"/>
        <v>850</v>
      </c>
      <c r="B854" s="60"/>
      <c r="C854" s="3"/>
      <c r="D854" s="3"/>
      <c r="E854" s="3"/>
      <c r="F854" s="3"/>
      <c r="G854" s="3"/>
      <c r="H854" s="49"/>
      <c r="I854" s="3"/>
      <c r="J854" s="3" t="str">
        <f t="shared" si="26"/>
        <v/>
      </c>
      <c r="K854" s="96"/>
    </row>
    <row r="855" spans="1:11" x14ac:dyDescent="0.3">
      <c r="A855" s="7">
        <f t="shared" si="27"/>
        <v>851</v>
      </c>
      <c r="B855" s="60"/>
      <c r="C855" s="3"/>
      <c r="D855" s="3"/>
      <c r="E855" s="3"/>
      <c r="F855" s="3"/>
      <c r="G855" s="3"/>
      <c r="H855" s="49"/>
      <c r="I855" s="3"/>
      <c r="J855" s="3" t="str">
        <f t="shared" si="26"/>
        <v/>
      </c>
      <c r="K855" s="96"/>
    </row>
    <row r="856" spans="1:11" x14ac:dyDescent="0.3">
      <c r="A856" s="7">
        <f t="shared" si="27"/>
        <v>852</v>
      </c>
      <c r="B856" s="60"/>
      <c r="C856" s="3"/>
      <c r="D856" s="3"/>
      <c r="E856" s="3"/>
      <c r="F856" s="3"/>
      <c r="G856" s="3"/>
      <c r="H856" s="49"/>
      <c r="I856" s="3"/>
      <c r="J856" s="3" t="str">
        <f t="shared" si="26"/>
        <v/>
      </c>
      <c r="K856" s="96"/>
    </row>
    <row r="857" spans="1:11" x14ac:dyDescent="0.3">
      <c r="A857" s="7">
        <f t="shared" si="27"/>
        <v>853</v>
      </c>
      <c r="B857" s="60"/>
      <c r="C857" s="3"/>
      <c r="D857" s="3"/>
      <c r="E857" s="3"/>
      <c r="F857" s="3"/>
      <c r="G857" s="3"/>
      <c r="H857" s="49"/>
      <c r="I857" s="3"/>
      <c r="J857" s="3" t="str">
        <f t="shared" si="26"/>
        <v/>
      </c>
      <c r="K857" s="96"/>
    </row>
    <row r="858" spans="1:11" x14ac:dyDescent="0.3">
      <c r="A858" s="7">
        <f t="shared" si="27"/>
        <v>854</v>
      </c>
      <c r="B858" s="60"/>
      <c r="C858" s="3"/>
      <c r="D858" s="3"/>
      <c r="E858" s="3"/>
      <c r="F858" s="3"/>
      <c r="G858" s="3"/>
      <c r="H858" s="49"/>
      <c r="I858" s="3"/>
      <c r="J858" s="3" t="str">
        <f t="shared" si="26"/>
        <v/>
      </c>
      <c r="K858" s="96"/>
    </row>
    <row r="859" spans="1:11" x14ac:dyDescent="0.3">
      <c r="A859" s="7">
        <f t="shared" si="27"/>
        <v>855</v>
      </c>
      <c r="B859" s="60"/>
      <c r="C859" s="3"/>
      <c r="D859" s="3"/>
      <c r="E859" s="3"/>
      <c r="F859" s="3"/>
      <c r="G859" s="3"/>
      <c r="H859" s="49"/>
      <c r="I859" s="3"/>
      <c r="J859" s="3" t="str">
        <f t="shared" si="26"/>
        <v/>
      </c>
      <c r="K859" s="96"/>
    </row>
    <row r="860" spans="1:11" x14ac:dyDescent="0.3">
      <c r="A860" s="7">
        <f t="shared" si="27"/>
        <v>856</v>
      </c>
      <c r="B860" s="60"/>
      <c r="C860" s="3"/>
      <c r="D860" s="3"/>
      <c r="E860" s="3"/>
      <c r="F860" s="3"/>
      <c r="G860" s="3"/>
      <c r="H860" s="49"/>
      <c r="I860" s="3"/>
      <c r="J860" s="3" t="str">
        <f t="shared" si="26"/>
        <v/>
      </c>
      <c r="K860" s="96"/>
    </row>
    <row r="861" spans="1:11" x14ac:dyDescent="0.3">
      <c r="A861" s="7">
        <f t="shared" si="27"/>
        <v>857</v>
      </c>
      <c r="B861" s="60"/>
      <c r="C861" s="3"/>
      <c r="D861" s="3"/>
      <c r="E861" s="3"/>
      <c r="F861" s="3"/>
      <c r="G861" s="3"/>
      <c r="H861" s="49"/>
      <c r="I861" s="3"/>
      <c r="J861" s="3" t="str">
        <f t="shared" si="26"/>
        <v/>
      </c>
      <c r="K861" s="96"/>
    </row>
    <row r="862" spans="1:11" x14ac:dyDescent="0.3">
      <c r="A862" s="7">
        <f t="shared" si="27"/>
        <v>858</v>
      </c>
      <c r="B862" s="60"/>
      <c r="C862" s="3"/>
      <c r="D862" s="3"/>
      <c r="E862" s="3"/>
      <c r="F862" s="3"/>
      <c r="G862" s="3"/>
      <c r="H862" s="49"/>
      <c r="I862" s="3"/>
      <c r="J862" s="3" t="str">
        <f t="shared" si="26"/>
        <v/>
      </c>
      <c r="K862" s="96"/>
    </row>
    <row r="863" spans="1:11" x14ac:dyDescent="0.3">
      <c r="A863" s="7">
        <f t="shared" si="27"/>
        <v>859</v>
      </c>
      <c r="B863" s="60"/>
      <c r="C863" s="3"/>
      <c r="D863" s="3"/>
      <c r="E863" s="3"/>
      <c r="F863" s="3"/>
      <c r="G863" s="3"/>
      <c r="H863" s="49"/>
      <c r="I863" s="3"/>
      <c r="J863" s="3" t="str">
        <f t="shared" si="26"/>
        <v/>
      </c>
      <c r="K863" s="96"/>
    </row>
    <row r="864" spans="1:11" x14ac:dyDescent="0.3">
      <c r="A864" s="7">
        <f t="shared" si="27"/>
        <v>860</v>
      </c>
      <c r="B864" s="60"/>
      <c r="C864" s="3"/>
      <c r="D864" s="3"/>
      <c r="E864" s="3"/>
      <c r="F864" s="3"/>
      <c r="G864" s="3"/>
      <c r="H864" s="49"/>
      <c r="I864" s="3"/>
      <c r="J864" s="3" t="str">
        <f t="shared" si="26"/>
        <v/>
      </c>
      <c r="K864" s="96"/>
    </row>
    <row r="865" spans="1:11" x14ac:dyDescent="0.3">
      <c r="A865" s="7">
        <f t="shared" si="27"/>
        <v>861</v>
      </c>
      <c r="B865" s="60"/>
      <c r="C865" s="3"/>
      <c r="D865" s="3"/>
      <c r="E865" s="3"/>
      <c r="F865" s="3"/>
      <c r="G865" s="3"/>
      <c r="H865" s="49"/>
      <c r="I865" s="3"/>
      <c r="J865" s="3" t="str">
        <f t="shared" si="26"/>
        <v/>
      </c>
      <c r="K865" s="96"/>
    </row>
    <row r="866" spans="1:11" x14ac:dyDescent="0.3">
      <c r="A866" s="7">
        <f t="shared" si="27"/>
        <v>862</v>
      </c>
      <c r="B866" s="60"/>
      <c r="C866" s="3"/>
      <c r="D866" s="3"/>
      <c r="E866" s="3"/>
      <c r="F866" s="3"/>
      <c r="G866" s="3"/>
      <c r="H866" s="49"/>
      <c r="I866" s="3"/>
      <c r="J866" s="3" t="str">
        <f t="shared" si="26"/>
        <v/>
      </c>
      <c r="K866" s="96"/>
    </row>
    <row r="867" spans="1:11" x14ac:dyDescent="0.3">
      <c r="A867" s="7">
        <f t="shared" si="27"/>
        <v>863</v>
      </c>
      <c r="B867" s="60"/>
      <c r="C867" s="3"/>
      <c r="D867" s="3"/>
      <c r="E867" s="3"/>
      <c r="F867" s="3"/>
      <c r="G867" s="3"/>
      <c r="H867" s="49"/>
      <c r="I867" s="3"/>
      <c r="J867" s="3" t="str">
        <f t="shared" si="26"/>
        <v/>
      </c>
      <c r="K867" s="96"/>
    </row>
    <row r="868" spans="1:11" x14ac:dyDescent="0.3">
      <c r="A868" s="7">
        <f t="shared" si="27"/>
        <v>864</v>
      </c>
      <c r="B868" s="60"/>
      <c r="C868" s="3"/>
      <c r="D868" s="3"/>
      <c r="E868" s="3"/>
      <c r="F868" s="3"/>
      <c r="G868" s="3"/>
      <c r="H868" s="49"/>
      <c r="I868" s="3"/>
      <c r="J868" s="3" t="str">
        <f t="shared" si="26"/>
        <v/>
      </c>
      <c r="K868" s="96"/>
    </row>
    <row r="869" spans="1:11" x14ac:dyDescent="0.3">
      <c r="A869" s="7">
        <f t="shared" si="27"/>
        <v>865</v>
      </c>
      <c r="B869" s="60"/>
      <c r="C869" s="3"/>
      <c r="D869" s="3"/>
      <c r="E869" s="3"/>
      <c r="F869" s="3"/>
      <c r="G869" s="3"/>
      <c r="H869" s="49"/>
      <c r="I869" s="3"/>
      <c r="J869" s="3" t="str">
        <f t="shared" si="26"/>
        <v/>
      </c>
      <c r="K869" s="96"/>
    </row>
    <row r="870" spans="1:11" x14ac:dyDescent="0.3">
      <c r="A870" s="7">
        <f t="shared" si="27"/>
        <v>866</v>
      </c>
      <c r="B870" s="60"/>
      <c r="C870" s="3"/>
      <c r="D870" s="3"/>
      <c r="E870" s="3"/>
      <c r="F870" s="3"/>
      <c r="G870" s="3"/>
      <c r="H870" s="49"/>
      <c r="I870" s="3"/>
      <c r="J870" s="3" t="str">
        <f t="shared" si="26"/>
        <v/>
      </c>
      <c r="K870" s="96"/>
    </row>
    <row r="871" spans="1:11" x14ac:dyDescent="0.3">
      <c r="A871" s="7">
        <f t="shared" si="27"/>
        <v>867</v>
      </c>
      <c r="B871" s="60"/>
      <c r="C871" s="3"/>
      <c r="D871" s="3"/>
      <c r="E871" s="3"/>
      <c r="F871" s="3"/>
      <c r="G871" s="3"/>
      <c r="H871" s="49"/>
      <c r="I871" s="3"/>
      <c r="J871" s="3" t="str">
        <f t="shared" si="26"/>
        <v/>
      </c>
      <c r="K871" s="96"/>
    </row>
    <row r="872" spans="1:11" x14ac:dyDescent="0.3">
      <c r="A872" s="7">
        <f t="shared" si="27"/>
        <v>868</v>
      </c>
      <c r="B872" s="60"/>
      <c r="C872" s="3"/>
      <c r="D872" s="3"/>
      <c r="E872" s="3"/>
      <c r="F872" s="3"/>
      <c r="G872" s="3"/>
      <c r="H872" s="49"/>
      <c r="I872" s="3"/>
      <c r="J872" s="3" t="str">
        <f t="shared" si="26"/>
        <v/>
      </c>
      <c r="K872" s="96"/>
    </row>
    <row r="873" spans="1:11" x14ac:dyDescent="0.3">
      <c r="A873" s="7">
        <f t="shared" si="27"/>
        <v>869</v>
      </c>
      <c r="B873" s="60"/>
      <c r="C873" s="3"/>
      <c r="D873" s="3"/>
      <c r="E873" s="3"/>
      <c r="F873" s="3"/>
      <c r="G873" s="3"/>
      <c r="H873" s="49"/>
      <c r="I873" s="3"/>
      <c r="J873" s="3" t="str">
        <f t="shared" si="26"/>
        <v/>
      </c>
      <c r="K873" s="96"/>
    </row>
    <row r="874" spans="1:11" x14ac:dyDescent="0.3">
      <c r="A874" s="7">
        <f t="shared" si="27"/>
        <v>870</v>
      </c>
      <c r="B874" s="60"/>
      <c r="C874" s="3"/>
      <c r="D874" s="3"/>
      <c r="E874" s="3"/>
      <c r="F874" s="3"/>
      <c r="G874" s="3"/>
      <c r="H874" s="49"/>
      <c r="I874" s="3"/>
      <c r="J874" s="3" t="str">
        <f t="shared" si="26"/>
        <v/>
      </c>
      <c r="K874" s="96"/>
    </row>
    <row r="875" spans="1:11" x14ac:dyDescent="0.3">
      <c r="A875" s="7">
        <f t="shared" si="27"/>
        <v>871</v>
      </c>
      <c r="B875" s="60"/>
      <c r="C875" s="3"/>
      <c r="D875" s="3"/>
      <c r="E875" s="3"/>
      <c r="F875" s="3"/>
      <c r="G875" s="3"/>
      <c r="H875" s="49"/>
      <c r="I875" s="3"/>
      <c r="J875" s="3" t="str">
        <f t="shared" si="26"/>
        <v/>
      </c>
      <c r="K875" s="96"/>
    </row>
    <row r="876" spans="1:11" x14ac:dyDescent="0.3">
      <c r="A876" s="7">
        <f t="shared" si="27"/>
        <v>872</v>
      </c>
      <c r="B876" s="60"/>
      <c r="C876" s="3"/>
      <c r="D876" s="3"/>
      <c r="E876" s="3"/>
      <c r="F876" s="3"/>
      <c r="G876" s="3"/>
      <c r="H876" s="49"/>
      <c r="I876" s="3"/>
      <c r="J876" s="3" t="str">
        <f t="shared" si="26"/>
        <v/>
      </c>
      <c r="K876" s="96"/>
    </row>
    <row r="877" spans="1:11" x14ac:dyDescent="0.3">
      <c r="A877" s="7">
        <f t="shared" si="27"/>
        <v>873</v>
      </c>
      <c r="B877" s="60"/>
      <c r="C877" s="3"/>
      <c r="D877" s="3"/>
      <c r="E877" s="3"/>
      <c r="F877" s="3"/>
      <c r="G877" s="3"/>
      <c r="H877" s="49"/>
      <c r="I877" s="3"/>
      <c r="J877" s="3" t="str">
        <f t="shared" si="26"/>
        <v/>
      </c>
      <c r="K877" s="96"/>
    </row>
    <row r="878" spans="1:11" x14ac:dyDescent="0.3">
      <c r="A878" s="7">
        <f t="shared" si="27"/>
        <v>874</v>
      </c>
      <c r="B878" s="60"/>
      <c r="C878" s="3"/>
      <c r="D878" s="3"/>
      <c r="E878" s="3"/>
      <c r="F878" s="3"/>
      <c r="G878" s="3"/>
      <c r="H878" s="49"/>
      <c r="I878" s="3"/>
      <c r="J878" s="3" t="str">
        <f t="shared" si="26"/>
        <v/>
      </c>
      <c r="K878" s="96"/>
    </row>
    <row r="879" spans="1:11" x14ac:dyDescent="0.3">
      <c r="A879" s="7">
        <f t="shared" si="27"/>
        <v>875</v>
      </c>
      <c r="B879" s="60"/>
      <c r="C879" s="3"/>
      <c r="D879" s="3"/>
      <c r="E879" s="3"/>
      <c r="F879" s="3"/>
      <c r="G879" s="3"/>
      <c r="H879" s="49"/>
      <c r="I879" s="3"/>
      <c r="J879" s="3" t="str">
        <f t="shared" si="26"/>
        <v/>
      </c>
      <c r="K879" s="96"/>
    </row>
    <row r="880" spans="1:11" x14ac:dyDescent="0.3">
      <c r="A880" s="7">
        <f t="shared" si="27"/>
        <v>876</v>
      </c>
      <c r="B880" s="60"/>
      <c r="C880" s="3"/>
      <c r="D880" s="3"/>
      <c r="E880" s="3"/>
      <c r="F880" s="3"/>
      <c r="G880" s="3"/>
      <c r="H880" s="49"/>
      <c r="I880" s="3"/>
      <c r="J880" s="3" t="str">
        <f t="shared" si="26"/>
        <v/>
      </c>
      <c r="K880" s="96"/>
    </row>
    <row r="881" spans="1:11" x14ac:dyDescent="0.3">
      <c r="A881" s="7">
        <f t="shared" si="27"/>
        <v>877</v>
      </c>
      <c r="B881" s="60"/>
      <c r="C881" s="3"/>
      <c r="D881" s="3"/>
      <c r="E881" s="3"/>
      <c r="F881" s="3"/>
      <c r="G881" s="3"/>
      <c r="H881" s="49"/>
      <c r="I881" s="3"/>
      <c r="J881" s="3" t="str">
        <f t="shared" si="26"/>
        <v/>
      </c>
      <c r="K881" s="96"/>
    </row>
    <row r="882" spans="1:11" x14ac:dyDescent="0.3">
      <c r="A882" s="7">
        <f t="shared" si="27"/>
        <v>878</v>
      </c>
      <c r="B882" s="60"/>
      <c r="C882" s="3"/>
      <c r="D882" s="3"/>
      <c r="E882" s="3"/>
      <c r="F882" s="3"/>
      <c r="G882" s="3"/>
      <c r="H882" s="49"/>
      <c r="I882" s="3"/>
      <c r="J882" s="3" t="str">
        <f t="shared" si="26"/>
        <v/>
      </c>
      <c r="K882" s="96"/>
    </row>
    <row r="883" spans="1:11" x14ac:dyDescent="0.3">
      <c r="A883" s="7">
        <f t="shared" si="27"/>
        <v>879</v>
      </c>
      <c r="B883" s="60"/>
      <c r="C883" s="3"/>
      <c r="D883" s="3"/>
      <c r="E883" s="3"/>
      <c r="F883" s="3"/>
      <c r="G883" s="3"/>
      <c r="H883" s="49"/>
      <c r="I883" s="3"/>
      <c r="J883" s="3" t="str">
        <f t="shared" si="26"/>
        <v/>
      </c>
      <c r="K883" s="96"/>
    </row>
    <row r="884" spans="1:11" x14ac:dyDescent="0.3">
      <c r="A884" s="7">
        <f t="shared" si="27"/>
        <v>880</v>
      </c>
      <c r="B884" s="60"/>
      <c r="C884" s="3"/>
      <c r="D884" s="3"/>
      <c r="E884" s="3"/>
      <c r="F884" s="3"/>
      <c r="G884" s="3"/>
      <c r="H884" s="49"/>
      <c r="I884" s="3"/>
      <c r="J884" s="3" t="str">
        <f t="shared" si="26"/>
        <v/>
      </c>
      <c r="K884" s="96"/>
    </row>
    <row r="885" spans="1:11" x14ac:dyDescent="0.3">
      <c r="A885" s="7">
        <f t="shared" si="27"/>
        <v>881</v>
      </c>
      <c r="B885" s="60"/>
      <c r="C885" s="3"/>
      <c r="D885" s="3"/>
      <c r="E885" s="3"/>
      <c r="F885" s="3"/>
      <c r="G885" s="3"/>
      <c r="H885" s="49"/>
      <c r="I885" s="3"/>
      <c r="J885" s="3" t="str">
        <f t="shared" si="26"/>
        <v/>
      </c>
      <c r="K885" s="96"/>
    </row>
    <row r="886" spans="1:11" x14ac:dyDescent="0.3">
      <c r="A886" s="7">
        <f t="shared" si="27"/>
        <v>882</v>
      </c>
      <c r="B886" s="60"/>
      <c r="C886" s="3"/>
      <c r="D886" s="3"/>
      <c r="E886" s="3"/>
      <c r="F886" s="3"/>
      <c r="G886" s="3"/>
      <c r="H886" s="49"/>
      <c r="I886" s="3"/>
      <c r="J886" s="3" t="str">
        <f t="shared" si="26"/>
        <v/>
      </c>
      <c r="K886" s="96"/>
    </row>
    <row r="887" spans="1:11" x14ac:dyDescent="0.3">
      <c r="A887" s="7">
        <f t="shared" si="27"/>
        <v>883</v>
      </c>
      <c r="B887" s="60"/>
      <c r="C887" s="3"/>
      <c r="D887" s="3"/>
      <c r="E887" s="3"/>
      <c r="F887" s="3"/>
      <c r="G887" s="3"/>
      <c r="H887" s="49"/>
      <c r="I887" s="3"/>
      <c r="J887" s="3" t="str">
        <f t="shared" si="26"/>
        <v/>
      </c>
      <c r="K887" s="96"/>
    </row>
    <row r="888" spans="1:11" x14ac:dyDescent="0.3">
      <c r="A888" s="7">
        <f t="shared" si="27"/>
        <v>884</v>
      </c>
      <c r="B888" s="60"/>
      <c r="C888" s="3"/>
      <c r="D888" s="3"/>
      <c r="E888" s="3"/>
      <c r="F888" s="3"/>
      <c r="G888" s="3"/>
      <c r="H888" s="49"/>
      <c r="I888" s="3"/>
      <c r="J888" s="3" t="str">
        <f t="shared" si="26"/>
        <v/>
      </c>
      <c r="K888" s="96"/>
    </row>
    <row r="889" spans="1:11" x14ac:dyDescent="0.3">
      <c r="A889" s="7">
        <f t="shared" si="27"/>
        <v>885</v>
      </c>
      <c r="B889" s="60"/>
      <c r="C889" s="3"/>
      <c r="D889" s="3"/>
      <c r="E889" s="3"/>
      <c r="F889" s="3"/>
      <c r="G889" s="3"/>
      <c r="H889" s="49"/>
      <c r="I889" s="3"/>
      <c r="J889" s="3" t="str">
        <f t="shared" si="26"/>
        <v/>
      </c>
      <c r="K889" s="96"/>
    </row>
    <row r="890" spans="1:11" x14ac:dyDescent="0.3">
      <c r="A890" s="7">
        <f t="shared" si="27"/>
        <v>886</v>
      </c>
      <c r="B890" s="60"/>
      <c r="C890" s="3"/>
      <c r="D890" s="3"/>
      <c r="E890" s="3"/>
      <c r="F890" s="3"/>
      <c r="G890" s="3"/>
      <c r="H890" s="49"/>
      <c r="I890" s="3"/>
      <c r="J890" s="3" t="str">
        <f t="shared" si="26"/>
        <v/>
      </c>
      <c r="K890" s="96"/>
    </row>
    <row r="891" spans="1:11" x14ac:dyDescent="0.3">
      <c r="A891" s="7">
        <f t="shared" si="27"/>
        <v>887</v>
      </c>
      <c r="B891" s="60"/>
      <c r="C891" s="3"/>
      <c r="D891" s="3"/>
      <c r="E891" s="3"/>
      <c r="F891" s="3"/>
      <c r="G891" s="3"/>
      <c r="H891" s="49"/>
      <c r="I891" s="3"/>
      <c r="J891" s="3" t="str">
        <f t="shared" si="26"/>
        <v/>
      </c>
      <c r="K891" s="96"/>
    </row>
    <row r="892" spans="1:11" x14ac:dyDescent="0.3">
      <c r="A892" s="7">
        <f t="shared" si="27"/>
        <v>888</v>
      </c>
      <c r="B892" s="60"/>
      <c r="C892" s="3"/>
      <c r="D892" s="3"/>
      <c r="E892" s="3"/>
      <c r="F892" s="3"/>
      <c r="G892" s="3"/>
      <c r="H892" s="49"/>
      <c r="I892" s="3"/>
      <c r="J892" s="3" t="str">
        <f t="shared" si="26"/>
        <v/>
      </c>
      <c r="K892" s="96"/>
    </row>
    <row r="893" spans="1:11" x14ac:dyDescent="0.3">
      <c r="A893" s="7">
        <f t="shared" si="27"/>
        <v>889</v>
      </c>
      <c r="B893" s="60"/>
      <c r="C893" s="3"/>
      <c r="D893" s="3"/>
      <c r="E893" s="3"/>
      <c r="F893" s="3"/>
      <c r="G893" s="3"/>
      <c r="H893" s="49"/>
      <c r="I893" s="3"/>
      <c r="J893" s="3" t="str">
        <f t="shared" si="26"/>
        <v/>
      </c>
      <c r="K893" s="96"/>
    </row>
    <row r="894" spans="1:11" x14ac:dyDescent="0.3">
      <c r="A894" s="7">
        <f t="shared" si="27"/>
        <v>890</v>
      </c>
      <c r="B894" s="60"/>
      <c r="C894" s="3"/>
      <c r="D894" s="3"/>
      <c r="E894" s="3"/>
      <c r="F894" s="3"/>
      <c r="G894" s="3"/>
      <c r="H894" s="49"/>
      <c r="I894" s="3"/>
      <c r="J894" s="3" t="str">
        <f t="shared" si="26"/>
        <v/>
      </c>
      <c r="K894" s="96"/>
    </row>
    <row r="895" spans="1:11" x14ac:dyDescent="0.3">
      <c r="A895" s="7">
        <f t="shared" si="27"/>
        <v>891</v>
      </c>
      <c r="B895" s="60"/>
      <c r="C895" s="3"/>
      <c r="D895" s="3"/>
      <c r="E895" s="3"/>
      <c r="F895" s="3"/>
      <c r="G895" s="3"/>
      <c r="H895" s="49"/>
      <c r="I895" s="3"/>
      <c r="J895" s="3" t="str">
        <f t="shared" si="26"/>
        <v/>
      </c>
      <c r="K895" s="96"/>
    </row>
    <row r="896" spans="1:11" x14ac:dyDescent="0.3">
      <c r="A896" s="7">
        <f t="shared" si="27"/>
        <v>892</v>
      </c>
      <c r="B896" s="60"/>
      <c r="C896" s="3"/>
      <c r="D896" s="3"/>
      <c r="E896" s="3"/>
      <c r="F896" s="3"/>
      <c r="G896" s="3"/>
      <c r="H896" s="49"/>
      <c r="I896" s="3"/>
      <c r="J896" s="3" t="str">
        <f t="shared" si="26"/>
        <v/>
      </c>
      <c r="K896" s="96"/>
    </row>
    <row r="897" spans="1:11" x14ac:dyDescent="0.3">
      <c r="A897" s="7">
        <f t="shared" si="27"/>
        <v>893</v>
      </c>
      <c r="B897" s="60"/>
      <c r="C897" s="3"/>
      <c r="D897" s="3"/>
      <c r="E897" s="3"/>
      <c r="F897" s="3"/>
      <c r="G897" s="3"/>
      <c r="H897" s="49"/>
      <c r="I897" s="3"/>
      <c r="J897" s="3" t="str">
        <f t="shared" si="26"/>
        <v/>
      </c>
      <c r="K897" s="96"/>
    </row>
    <row r="898" spans="1:11" x14ac:dyDescent="0.3">
      <c r="A898" s="7">
        <f t="shared" si="27"/>
        <v>894</v>
      </c>
      <c r="B898" s="60"/>
      <c r="C898" s="3"/>
      <c r="D898" s="3"/>
      <c r="E898" s="3"/>
      <c r="F898" s="3"/>
      <c r="G898" s="3"/>
      <c r="H898" s="49"/>
      <c r="I898" s="3"/>
      <c r="J898" s="3" t="str">
        <f t="shared" si="26"/>
        <v/>
      </c>
      <c r="K898" s="96"/>
    </row>
    <row r="899" spans="1:11" x14ac:dyDescent="0.3">
      <c r="A899" s="7">
        <f t="shared" si="27"/>
        <v>895</v>
      </c>
      <c r="B899" s="60"/>
      <c r="C899" s="3"/>
      <c r="D899" s="3"/>
      <c r="E899" s="3"/>
      <c r="F899" s="3"/>
      <c r="G899" s="3"/>
      <c r="H899" s="49"/>
      <c r="I899" s="3"/>
      <c r="J899" s="3" t="str">
        <f t="shared" si="26"/>
        <v/>
      </c>
      <c r="K899" s="96"/>
    </row>
    <row r="900" spans="1:11" x14ac:dyDescent="0.3">
      <c r="A900" s="7">
        <f t="shared" si="27"/>
        <v>896</v>
      </c>
      <c r="B900" s="60"/>
      <c r="C900" s="3"/>
      <c r="D900" s="3"/>
      <c r="E900" s="3"/>
      <c r="F900" s="3"/>
      <c r="G900" s="3"/>
      <c r="H900" s="49"/>
      <c r="I900" s="3"/>
      <c r="J900" s="3" t="str">
        <f t="shared" si="26"/>
        <v/>
      </c>
      <c r="K900" s="96"/>
    </row>
    <row r="901" spans="1:11" x14ac:dyDescent="0.3">
      <c r="A901" s="7">
        <f t="shared" si="27"/>
        <v>897</v>
      </c>
      <c r="B901" s="60"/>
      <c r="C901" s="3"/>
      <c r="D901" s="3"/>
      <c r="E901" s="3"/>
      <c r="F901" s="3"/>
      <c r="G901" s="3"/>
      <c r="H901" s="49"/>
      <c r="I901" s="3"/>
      <c r="J901" s="3" t="str">
        <f t="shared" ref="J901:J964" si="28">IF(ISBLANK(E901),"",IF(E901=I901,1,0))</f>
        <v/>
      </c>
      <c r="K901" s="96"/>
    </row>
    <row r="902" spans="1:11" x14ac:dyDescent="0.3">
      <c r="A902" s="7">
        <f t="shared" si="27"/>
        <v>898</v>
      </c>
      <c r="B902" s="60"/>
      <c r="C902" s="3"/>
      <c r="D902" s="3"/>
      <c r="E902" s="3"/>
      <c r="F902" s="3"/>
      <c r="G902" s="3"/>
      <c r="H902" s="49"/>
      <c r="I902" s="3"/>
      <c r="J902" s="3" t="str">
        <f t="shared" si="28"/>
        <v/>
      </c>
      <c r="K902" s="96"/>
    </row>
    <row r="903" spans="1:11" x14ac:dyDescent="0.3">
      <c r="A903" s="7">
        <f t="shared" ref="A903:A966" si="29">A902+1</f>
        <v>899</v>
      </c>
      <c r="B903" s="60"/>
      <c r="C903" s="3"/>
      <c r="D903" s="3"/>
      <c r="E903" s="3"/>
      <c r="F903" s="3"/>
      <c r="G903" s="3"/>
      <c r="H903" s="49"/>
      <c r="I903" s="3"/>
      <c r="J903" s="3" t="str">
        <f t="shared" si="28"/>
        <v/>
      </c>
      <c r="K903" s="96"/>
    </row>
    <row r="904" spans="1:11" x14ac:dyDescent="0.3">
      <c r="A904" s="7">
        <f t="shared" si="29"/>
        <v>900</v>
      </c>
      <c r="B904" s="60"/>
      <c r="C904" s="3"/>
      <c r="D904" s="3"/>
      <c r="E904" s="3"/>
      <c r="F904" s="3"/>
      <c r="G904" s="3"/>
      <c r="H904" s="49"/>
      <c r="I904" s="3"/>
      <c r="J904" s="3" t="str">
        <f t="shared" si="28"/>
        <v/>
      </c>
      <c r="K904" s="96"/>
    </row>
    <row r="905" spans="1:11" x14ac:dyDescent="0.3">
      <c r="A905" s="7">
        <f t="shared" si="29"/>
        <v>901</v>
      </c>
      <c r="B905" s="60"/>
      <c r="C905" s="3"/>
      <c r="D905" s="3"/>
      <c r="E905" s="3"/>
      <c r="F905" s="3"/>
      <c r="G905" s="3"/>
      <c r="H905" s="49"/>
      <c r="I905" s="3"/>
      <c r="J905" s="3" t="str">
        <f t="shared" si="28"/>
        <v/>
      </c>
      <c r="K905" s="96"/>
    </row>
    <row r="906" spans="1:11" x14ac:dyDescent="0.3">
      <c r="A906" s="7">
        <f t="shared" si="29"/>
        <v>902</v>
      </c>
      <c r="B906" s="60"/>
      <c r="C906" s="3"/>
      <c r="D906" s="3"/>
      <c r="E906" s="3"/>
      <c r="F906" s="3"/>
      <c r="G906" s="3"/>
      <c r="H906" s="49"/>
      <c r="I906" s="3"/>
      <c r="J906" s="3" t="str">
        <f t="shared" si="28"/>
        <v/>
      </c>
      <c r="K906" s="96"/>
    </row>
    <row r="907" spans="1:11" x14ac:dyDescent="0.3">
      <c r="A907" s="7">
        <f t="shared" si="29"/>
        <v>903</v>
      </c>
      <c r="B907" s="60"/>
      <c r="C907" s="3"/>
      <c r="D907" s="3"/>
      <c r="E907" s="3"/>
      <c r="F907" s="3"/>
      <c r="G907" s="3"/>
      <c r="H907" s="49"/>
      <c r="I907" s="3"/>
      <c r="J907" s="3" t="str">
        <f t="shared" si="28"/>
        <v/>
      </c>
      <c r="K907" s="96"/>
    </row>
    <row r="908" spans="1:11" x14ac:dyDescent="0.3">
      <c r="A908" s="7">
        <f t="shared" si="29"/>
        <v>904</v>
      </c>
      <c r="B908" s="60"/>
      <c r="C908" s="3"/>
      <c r="D908" s="3"/>
      <c r="E908" s="3"/>
      <c r="F908" s="3"/>
      <c r="G908" s="3"/>
      <c r="H908" s="49"/>
      <c r="I908" s="3"/>
      <c r="J908" s="3" t="str">
        <f t="shared" si="28"/>
        <v/>
      </c>
      <c r="K908" s="96"/>
    </row>
    <row r="909" spans="1:11" x14ac:dyDescent="0.3">
      <c r="A909" s="7">
        <f t="shared" si="29"/>
        <v>905</v>
      </c>
      <c r="B909" s="60"/>
      <c r="C909" s="3"/>
      <c r="D909" s="3"/>
      <c r="E909" s="3"/>
      <c r="F909" s="3"/>
      <c r="G909" s="3"/>
      <c r="H909" s="49"/>
      <c r="I909" s="3"/>
      <c r="J909" s="3" t="str">
        <f t="shared" si="28"/>
        <v/>
      </c>
      <c r="K909" s="96"/>
    </row>
    <row r="910" spans="1:11" x14ac:dyDescent="0.3">
      <c r="A910" s="7">
        <f t="shared" si="29"/>
        <v>906</v>
      </c>
      <c r="B910" s="60"/>
      <c r="C910" s="3"/>
      <c r="D910" s="3"/>
      <c r="E910" s="3"/>
      <c r="F910" s="3"/>
      <c r="G910" s="3"/>
      <c r="H910" s="49"/>
      <c r="I910" s="3"/>
      <c r="J910" s="3" t="str">
        <f t="shared" si="28"/>
        <v/>
      </c>
      <c r="K910" s="96"/>
    </row>
    <row r="911" spans="1:11" x14ac:dyDescent="0.3">
      <c r="A911" s="7">
        <f t="shared" si="29"/>
        <v>907</v>
      </c>
      <c r="B911" s="60"/>
      <c r="C911" s="3"/>
      <c r="D911" s="3"/>
      <c r="E911" s="3"/>
      <c r="F911" s="3"/>
      <c r="G911" s="3"/>
      <c r="H911" s="49"/>
      <c r="I911" s="3"/>
      <c r="J911" s="3" t="str">
        <f t="shared" si="28"/>
        <v/>
      </c>
      <c r="K911" s="96"/>
    </row>
    <row r="912" spans="1:11" x14ac:dyDescent="0.3">
      <c r="A912" s="7">
        <f t="shared" si="29"/>
        <v>908</v>
      </c>
      <c r="B912" s="60"/>
      <c r="C912" s="3"/>
      <c r="D912" s="3"/>
      <c r="E912" s="3"/>
      <c r="F912" s="3"/>
      <c r="G912" s="3"/>
      <c r="H912" s="49"/>
      <c r="I912" s="3"/>
      <c r="J912" s="3" t="str">
        <f t="shared" si="28"/>
        <v/>
      </c>
      <c r="K912" s="96"/>
    </row>
    <row r="913" spans="1:11" x14ac:dyDescent="0.3">
      <c r="A913" s="7">
        <f t="shared" si="29"/>
        <v>909</v>
      </c>
      <c r="B913" s="60"/>
      <c r="C913" s="3"/>
      <c r="D913" s="3"/>
      <c r="E913" s="3"/>
      <c r="F913" s="3"/>
      <c r="G913" s="3"/>
      <c r="H913" s="49"/>
      <c r="I913" s="3"/>
      <c r="J913" s="3" t="str">
        <f t="shared" si="28"/>
        <v/>
      </c>
      <c r="K913" s="96"/>
    </row>
    <row r="914" spans="1:11" x14ac:dyDescent="0.3">
      <c r="A914" s="7">
        <f t="shared" si="29"/>
        <v>910</v>
      </c>
      <c r="B914" s="60"/>
      <c r="C914" s="3"/>
      <c r="D914" s="3"/>
      <c r="E914" s="3"/>
      <c r="F914" s="3"/>
      <c r="G914" s="3"/>
      <c r="H914" s="49"/>
      <c r="I914" s="3"/>
      <c r="J914" s="3" t="str">
        <f t="shared" si="28"/>
        <v/>
      </c>
      <c r="K914" s="96"/>
    </row>
    <row r="915" spans="1:11" x14ac:dyDescent="0.3">
      <c r="A915" s="7">
        <f t="shared" si="29"/>
        <v>911</v>
      </c>
      <c r="B915" s="60"/>
      <c r="C915" s="3"/>
      <c r="D915" s="3"/>
      <c r="E915" s="3"/>
      <c r="F915" s="3"/>
      <c r="G915" s="3"/>
      <c r="H915" s="49"/>
      <c r="I915" s="3"/>
      <c r="J915" s="3" t="str">
        <f t="shared" si="28"/>
        <v/>
      </c>
      <c r="K915" s="96"/>
    </row>
    <row r="916" spans="1:11" x14ac:dyDescent="0.3">
      <c r="A916" s="7">
        <f t="shared" si="29"/>
        <v>912</v>
      </c>
      <c r="B916" s="60"/>
      <c r="C916" s="3"/>
      <c r="D916" s="3"/>
      <c r="E916" s="3"/>
      <c r="F916" s="3"/>
      <c r="G916" s="3"/>
      <c r="H916" s="49"/>
      <c r="I916" s="3"/>
      <c r="J916" s="3" t="str">
        <f t="shared" si="28"/>
        <v/>
      </c>
      <c r="K916" s="96"/>
    </row>
    <row r="917" spans="1:11" x14ac:dyDescent="0.3">
      <c r="A917" s="7">
        <f t="shared" si="29"/>
        <v>913</v>
      </c>
      <c r="B917" s="60"/>
      <c r="C917" s="3"/>
      <c r="D917" s="3"/>
      <c r="E917" s="3"/>
      <c r="F917" s="3"/>
      <c r="G917" s="3"/>
      <c r="H917" s="49"/>
      <c r="I917" s="3"/>
      <c r="J917" s="3" t="str">
        <f t="shared" si="28"/>
        <v/>
      </c>
      <c r="K917" s="96"/>
    </row>
    <row r="918" spans="1:11" x14ac:dyDescent="0.3">
      <c r="A918" s="7">
        <f t="shared" si="29"/>
        <v>914</v>
      </c>
      <c r="B918" s="60"/>
      <c r="C918" s="3"/>
      <c r="D918" s="3"/>
      <c r="E918" s="3"/>
      <c r="F918" s="3"/>
      <c r="G918" s="3"/>
      <c r="H918" s="49"/>
      <c r="I918" s="3"/>
      <c r="J918" s="3" t="str">
        <f t="shared" si="28"/>
        <v/>
      </c>
      <c r="K918" s="96"/>
    </row>
    <row r="919" spans="1:11" x14ac:dyDescent="0.3">
      <c r="A919" s="7">
        <f t="shared" si="29"/>
        <v>915</v>
      </c>
      <c r="B919" s="60"/>
      <c r="C919" s="3"/>
      <c r="D919" s="3"/>
      <c r="E919" s="3"/>
      <c r="F919" s="3"/>
      <c r="G919" s="3"/>
      <c r="H919" s="49"/>
      <c r="I919" s="3"/>
      <c r="J919" s="3" t="str">
        <f t="shared" si="28"/>
        <v/>
      </c>
      <c r="K919" s="96"/>
    </row>
    <row r="920" spans="1:11" x14ac:dyDescent="0.3">
      <c r="A920" s="7">
        <f t="shared" si="29"/>
        <v>916</v>
      </c>
      <c r="B920" s="60"/>
      <c r="C920" s="3"/>
      <c r="D920" s="3"/>
      <c r="E920" s="3"/>
      <c r="F920" s="3"/>
      <c r="G920" s="3"/>
      <c r="H920" s="49"/>
      <c r="I920" s="3"/>
      <c r="J920" s="3" t="str">
        <f t="shared" si="28"/>
        <v/>
      </c>
      <c r="K920" s="96"/>
    </row>
    <row r="921" spans="1:11" x14ac:dyDescent="0.3">
      <c r="A921" s="7">
        <f t="shared" si="29"/>
        <v>917</v>
      </c>
      <c r="B921" s="60"/>
      <c r="C921" s="3"/>
      <c r="D921" s="3"/>
      <c r="E921" s="3"/>
      <c r="F921" s="3"/>
      <c r="G921" s="3"/>
      <c r="H921" s="49"/>
      <c r="I921" s="3"/>
      <c r="J921" s="3" t="str">
        <f t="shared" si="28"/>
        <v/>
      </c>
      <c r="K921" s="96"/>
    </row>
    <row r="922" spans="1:11" x14ac:dyDescent="0.3">
      <c r="A922" s="7">
        <f t="shared" si="29"/>
        <v>918</v>
      </c>
      <c r="B922" s="60"/>
      <c r="C922" s="3"/>
      <c r="D922" s="3"/>
      <c r="E922" s="3"/>
      <c r="F922" s="3"/>
      <c r="G922" s="3"/>
      <c r="H922" s="49"/>
      <c r="I922" s="3"/>
      <c r="J922" s="3" t="str">
        <f t="shared" si="28"/>
        <v/>
      </c>
      <c r="K922" s="96"/>
    </row>
    <row r="923" spans="1:11" x14ac:dyDescent="0.3">
      <c r="A923" s="7">
        <f t="shared" si="29"/>
        <v>919</v>
      </c>
      <c r="B923" s="60"/>
      <c r="C923" s="3"/>
      <c r="D923" s="3"/>
      <c r="E923" s="3"/>
      <c r="F923" s="3"/>
      <c r="G923" s="3"/>
      <c r="H923" s="49"/>
      <c r="I923" s="3"/>
      <c r="J923" s="3" t="str">
        <f t="shared" si="28"/>
        <v/>
      </c>
      <c r="K923" s="96"/>
    </row>
    <row r="924" spans="1:11" x14ac:dyDescent="0.3">
      <c r="A924" s="7">
        <f t="shared" si="29"/>
        <v>920</v>
      </c>
      <c r="B924" s="60"/>
      <c r="C924" s="3"/>
      <c r="D924" s="3"/>
      <c r="E924" s="3"/>
      <c r="F924" s="3"/>
      <c r="G924" s="3"/>
      <c r="H924" s="49"/>
      <c r="I924" s="3"/>
      <c r="J924" s="3" t="str">
        <f t="shared" si="28"/>
        <v/>
      </c>
      <c r="K924" s="96"/>
    </row>
    <row r="925" spans="1:11" x14ac:dyDescent="0.3">
      <c r="A925" s="7">
        <f t="shared" si="29"/>
        <v>921</v>
      </c>
      <c r="B925" s="60"/>
      <c r="C925" s="3"/>
      <c r="D925" s="3"/>
      <c r="E925" s="3"/>
      <c r="F925" s="3"/>
      <c r="G925" s="3"/>
      <c r="H925" s="49"/>
      <c r="I925" s="3"/>
      <c r="J925" s="3" t="str">
        <f t="shared" si="28"/>
        <v/>
      </c>
      <c r="K925" s="96"/>
    </row>
    <row r="926" spans="1:11" x14ac:dyDescent="0.3">
      <c r="A926" s="7">
        <f t="shared" si="29"/>
        <v>922</v>
      </c>
      <c r="B926" s="60"/>
      <c r="C926" s="3"/>
      <c r="D926" s="3"/>
      <c r="E926" s="3"/>
      <c r="F926" s="3"/>
      <c r="G926" s="3"/>
      <c r="H926" s="49"/>
      <c r="I926" s="3"/>
      <c r="J926" s="3" t="str">
        <f t="shared" si="28"/>
        <v/>
      </c>
      <c r="K926" s="96"/>
    </row>
    <row r="927" spans="1:11" x14ac:dyDescent="0.3">
      <c r="A927" s="7">
        <f t="shared" si="29"/>
        <v>923</v>
      </c>
      <c r="B927" s="60"/>
      <c r="C927" s="3"/>
      <c r="D927" s="3"/>
      <c r="E927" s="3"/>
      <c r="F927" s="3"/>
      <c r="G927" s="3"/>
      <c r="H927" s="49"/>
      <c r="I927" s="3"/>
      <c r="J927" s="3" t="str">
        <f t="shared" si="28"/>
        <v/>
      </c>
      <c r="K927" s="96"/>
    </row>
    <row r="928" spans="1:11" x14ac:dyDescent="0.3">
      <c r="A928" s="7">
        <f t="shared" si="29"/>
        <v>924</v>
      </c>
      <c r="B928" s="60"/>
      <c r="C928" s="3"/>
      <c r="D928" s="3"/>
      <c r="E928" s="3"/>
      <c r="F928" s="3"/>
      <c r="G928" s="3"/>
      <c r="H928" s="49"/>
      <c r="I928" s="3"/>
      <c r="J928" s="3" t="str">
        <f t="shared" si="28"/>
        <v/>
      </c>
      <c r="K928" s="96"/>
    </row>
    <row r="929" spans="1:11" x14ac:dyDescent="0.3">
      <c r="A929" s="7">
        <f t="shared" si="29"/>
        <v>925</v>
      </c>
      <c r="B929" s="60"/>
      <c r="C929" s="3"/>
      <c r="D929" s="3"/>
      <c r="E929" s="3"/>
      <c r="F929" s="3"/>
      <c r="G929" s="3"/>
      <c r="H929" s="49"/>
      <c r="I929" s="3"/>
      <c r="J929" s="3" t="str">
        <f t="shared" si="28"/>
        <v/>
      </c>
      <c r="K929" s="96"/>
    </row>
    <row r="930" spans="1:11" x14ac:dyDescent="0.3">
      <c r="A930" s="7">
        <f t="shared" si="29"/>
        <v>926</v>
      </c>
      <c r="B930" s="60"/>
      <c r="C930" s="3"/>
      <c r="D930" s="3"/>
      <c r="E930" s="3"/>
      <c r="F930" s="3"/>
      <c r="G930" s="3"/>
      <c r="H930" s="49"/>
      <c r="I930" s="3"/>
      <c r="J930" s="3" t="str">
        <f t="shared" si="28"/>
        <v/>
      </c>
      <c r="K930" s="96"/>
    </row>
    <row r="931" spans="1:11" x14ac:dyDescent="0.3">
      <c r="A931" s="7">
        <f t="shared" si="29"/>
        <v>927</v>
      </c>
      <c r="B931" s="60"/>
      <c r="C931" s="3"/>
      <c r="D931" s="3"/>
      <c r="E931" s="3"/>
      <c r="F931" s="3"/>
      <c r="G931" s="3"/>
      <c r="H931" s="49"/>
      <c r="I931" s="3"/>
      <c r="J931" s="3" t="str">
        <f t="shared" si="28"/>
        <v/>
      </c>
      <c r="K931" s="96"/>
    </row>
    <row r="932" spans="1:11" x14ac:dyDescent="0.3">
      <c r="A932" s="7">
        <f t="shared" si="29"/>
        <v>928</v>
      </c>
      <c r="B932" s="60"/>
      <c r="C932" s="3"/>
      <c r="D932" s="3"/>
      <c r="E932" s="3"/>
      <c r="F932" s="3"/>
      <c r="G932" s="3"/>
      <c r="H932" s="49"/>
      <c r="I932" s="3"/>
      <c r="J932" s="3" t="str">
        <f t="shared" si="28"/>
        <v/>
      </c>
      <c r="K932" s="96"/>
    </row>
    <row r="933" spans="1:11" x14ac:dyDescent="0.3">
      <c r="A933" s="7">
        <f t="shared" si="29"/>
        <v>929</v>
      </c>
      <c r="B933" s="60"/>
      <c r="C933" s="3"/>
      <c r="D933" s="3"/>
      <c r="E933" s="3"/>
      <c r="F933" s="3"/>
      <c r="G933" s="3"/>
      <c r="H933" s="49"/>
      <c r="I933" s="3"/>
      <c r="J933" s="3" t="str">
        <f t="shared" si="28"/>
        <v/>
      </c>
      <c r="K933" s="96"/>
    </row>
    <row r="934" spans="1:11" x14ac:dyDescent="0.3">
      <c r="A934" s="7">
        <f t="shared" si="29"/>
        <v>930</v>
      </c>
      <c r="B934" s="60"/>
      <c r="C934" s="3"/>
      <c r="D934" s="3"/>
      <c r="E934" s="3"/>
      <c r="F934" s="3"/>
      <c r="G934" s="3"/>
      <c r="H934" s="49"/>
      <c r="I934" s="3"/>
      <c r="J934" s="3" t="str">
        <f t="shared" si="28"/>
        <v/>
      </c>
      <c r="K934" s="96"/>
    </row>
    <row r="935" spans="1:11" x14ac:dyDescent="0.3">
      <c r="A935" s="7">
        <f t="shared" si="29"/>
        <v>931</v>
      </c>
      <c r="B935" s="60"/>
      <c r="C935" s="3"/>
      <c r="D935" s="3"/>
      <c r="E935" s="3"/>
      <c r="F935" s="3"/>
      <c r="G935" s="3"/>
      <c r="H935" s="49"/>
      <c r="I935" s="3"/>
      <c r="J935" s="3" t="str">
        <f t="shared" si="28"/>
        <v/>
      </c>
      <c r="K935" s="96"/>
    </row>
    <row r="936" spans="1:11" x14ac:dyDescent="0.3">
      <c r="A936" s="7">
        <f t="shared" si="29"/>
        <v>932</v>
      </c>
      <c r="B936" s="60"/>
      <c r="C936" s="3"/>
      <c r="D936" s="3"/>
      <c r="E936" s="3"/>
      <c r="F936" s="3"/>
      <c r="G936" s="3"/>
      <c r="H936" s="49"/>
      <c r="I936" s="3"/>
      <c r="J936" s="3" t="str">
        <f t="shared" si="28"/>
        <v/>
      </c>
      <c r="K936" s="96"/>
    </row>
    <row r="937" spans="1:11" x14ac:dyDescent="0.3">
      <c r="A937" s="7">
        <f t="shared" si="29"/>
        <v>933</v>
      </c>
      <c r="B937" s="60"/>
      <c r="C937" s="3"/>
      <c r="D937" s="3"/>
      <c r="E937" s="3"/>
      <c r="F937" s="3"/>
      <c r="G937" s="3"/>
      <c r="H937" s="49"/>
      <c r="I937" s="3"/>
      <c r="J937" s="3" t="str">
        <f t="shared" si="28"/>
        <v/>
      </c>
      <c r="K937" s="96"/>
    </row>
    <row r="938" spans="1:11" x14ac:dyDescent="0.3">
      <c r="A938" s="7">
        <f t="shared" si="29"/>
        <v>934</v>
      </c>
      <c r="B938" s="60"/>
      <c r="C938" s="3"/>
      <c r="D938" s="3"/>
      <c r="E938" s="3"/>
      <c r="F938" s="3"/>
      <c r="G938" s="3"/>
      <c r="H938" s="49"/>
      <c r="I938" s="3"/>
      <c r="J938" s="3" t="str">
        <f t="shared" si="28"/>
        <v/>
      </c>
      <c r="K938" s="96"/>
    </row>
    <row r="939" spans="1:11" x14ac:dyDescent="0.3">
      <c r="A939" s="7">
        <f t="shared" si="29"/>
        <v>935</v>
      </c>
      <c r="B939" s="60"/>
      <c r="C939" s="3"/>
      <c r="D939" s="3"/>
      <c r="E939" s="3"/>
      <c r="F939" s="3"/>
      <c r="G939" s="3"/>
      <c r="H939" s="49"/>
      <c r="I939" s="3"/>
      <c r="J939" s="3" t="str">
        <f t="shared" si="28"/>
        <v/>
      </c>
      <c r="K939" s="96"/>
    </row>
    <row r="940" spans="1:11" x14ac:dyDescent="0.3">
      <c r="A940" s="7">
        <f t="shared" si="29"/>
        <v>936</v>
      </c>
      <c r="B940" s="60"/>
      <c r="C940" s="3"/>
      <c r="D940" s="3"/>
      <c r="E940" s="3"/>
      <c r="F940" s="3"/>
      <c r="G940" s="3"/>
      <c r="H940" s="49"/>
      <c r="I940" s="3"/>
      <c r="J940" s="3" t="str">
        <f t="shared" si="28"/>
        <v/>
      </c>
      <c r="K940" s="96"/>
    </row>
    <row r="941" spans="1:11" x14ac:dyDescent="0.3">
      <c r="A941" s="7">
        <f t="shared" si="29"/>
        <v>937</v>
      </c>
      <c r="B941" s="60"/>
      <c r="C941" s="3"/>
      <c r="D941" s="3"/>
      <c r="E941" s="3"/>
      <c r="F941" s="3"/>
      <c r="G941" s="3"/>
      <c r="H941" s="49"/>
      <c r="I941" s="3"/>
      <c r="J941" s="3" t="str">
        <f t="shared" si="28"/>
        <v/>
      </c>
      <c r="K941" s="96"/>
    </row>
    <row r="942" spans="1:11" x14ac:dyDescent="0.3">
      <c r="A942" s="7">
        <f t="shared" si="29"/>
        <v>938</v>
      </c>
      <c r="B942" s="60"/>
      <c r="C942" s="3"/>
      <c r="D942" s="3"/>
      <c r="E942" s="3"/>
      <c r="F942" s="3"/>
      <c r="G942" s="3"/>
      <c r="H942" s="49"/>
      <c r="I942" s="3"/>
      <c r="J942" s="3" t="str">
        <f t="shared" si="28"/>
        <v/>
      </c>
      <c r="K942" s="96"/>
    </row>
    <row r="943" spans="1:11" x14ac:dyDescent="0.3">
      <c r="A943" s="7">
        <f t="shared" si="29"/>
        <v>939</v>
      </c>
      <c r="B943" s="60"/>
      <c r="C943" s="3"/>
      <c r="D943" s="3"/>
      <c r="E943" s="3"/>
      <c r="F943" s="3"/>
      <c r="G943" s="3"/>
      <c r="H943" s="49"/>
      <c r="I943" s="3"/>
      <c r="J943" s="3" t="str">
        <f t="shared" si="28"/>
        <v/>
      </c>
      <c r="K943" s="96"/>
    </row>
    <row r="944" spans="1:11" x14ac:dyDescent="0.3">
      <c r="A944" s="7">
        <f t="shared" si="29"/>
        <v>940</v>
      </c>
      <c r="B944" s="60"/>
      <c r="C944" s="3"/>
      <c r="D944" s="3"/>
      <c r="E944" s="3"/>
      <c r="F944" s="3"/>
      <c r="G944" s="3"/>
      <c r="H944" s="49"/>
      <c r="I944" s="3"/>
      <c r="J944" s="3" t="str">
        <f t="shared" si="28"/>
        <v/>
      </c>
      <c r="K944" s="96"/>
    </row>
    <row r="945" spans="1:11" x14ac:dyDescent="0.3">
      <c r="A945" s="7">
        <f t="shared" si="29"/>
        <v>941</v>
      </c>
      <c r="B945" s="60"/>
      <c r="C945" s="3"/>
      <c r="D945" s="3"/>
      <c r="E945" s="3"/>
      <c r="F945" s="3"/>
      <c r="G945" s="3"/>
      <c r="H945" s="49"/>
      <c r="I945" s="3"/>
      <c r="J945" s="3" t="str">
        <f t="shared" si="28"/>
        <v/>
      </c>
      <c r="K945" s="96"/>
    </row>
    <row r="946" spans="1:11" x14ac:dyDescent="0.3">
      <c r="A946" s="7">
        <f t="shared" si="29"/>
        <v>942</v>
      </c>
      <c r="B946" s="60"/>
      <c r="C946" s="3"/>
      <c r="D946" s="3"/>
      <c r="E946" s="3"/>
      <c r="F946" s="3"/>
      <c r="G946" s="3"/>
      <c r="H946" s="49"/>
      <c r="I946" s="3"/>
      <c r="J946" s="3" t="str">
        <f t="shared" si="28"/>
        <v/>
      </c>
      <c r="K946" s="96"/>
    </row>
    <row r="947" spans="1:11" x14ac:dyDescent="0.3">
      <c r="A947" s="7">
        <f t="shared" si="29"/>
        <v>943</v>
      </c>
      <c r="B947" s="60"/>
      <c r="C947" s="3"/>
      <c r="D947" s="3"/>
      <c r="E947" s="3"/>
      <c r="F947" s="3"/>
      <c r="G947" s="3"/>
      <c r="H947" s="49"/>
      <c r="I947" s="3"/>
      <c r="J947" s="3" t="str">
        <f t="shared" si="28"/>
        <v/>
      </c>
      <c r="K947" s="96"/>
    </row>
    <row r="948" spans="1:11" x14ac:dyDescent="0.3">
      <c r="A948" s="7">
        <f t="shared" si="29"/>
        <v>944</v>
      </c>
      <c r="B948" s="60"/>
      <c r="C948" s="3"/>
      <c r="D948" s="3"/>
      <c r="E948" s="3"/>
      <c r="F948" s="3"/>
      <c r="G948" s="3"/>
      <c r="H948" s="49"/>
      <c r="I948" s="3"/>
      <c r="J948" s="3" t="str">
        <f t="shared" si="28"/>
        <v/>
      </c>
      <c r="K948" s="96"/>
    </row>
    <row r="949" spans="1:11" x14ac:dyDescent="0.3">
      <c r="A949" s="7">
        <f t="shared" si="29"/>
        <v>945</v>
      </c>
      <c r="B949" s="60"/>
      <c r="C949" s="3"/>
      <c r="D949" s="3"/>
      <c r="E949" s="3"/>
      <c r="F949" s="3"/>
      <c r="G949" s="3"/>
      <c r="H949" s="49"/>
      <c r="I949" s="3"/>
      <c r="J949" s="3" t="str">
        <f t="shared" si="28"/>
        <v/>
      </c>
      <c r="K949" s="96"/>
    </row>
    <row r="950" spans="1:11" x14ac:dyDescent="0.3">
      <c r="A950" s="7">
        <f t="shared" si="29"/>
        <v>946</v>
      </c>
      <c r="B950" s="60"/>
      <c r="C950" s="3"/>
      <c r="D950" s="3"/>
      <c r="E950" s="3"/>
      <c r="F950" s="3"/>
      <c r="G950" s="3"/>
      <c r="H950" s="49"/>
      <c r="I950" s="3"/>
      <c r="J950" s="3" t="str">
        <f t="shared" si="28"/>
        <v/>
      </c>
      <c r="K950" s="96"/>
    </row>
    <row r="951" spans="1:11" x14ac:dyDescent="0.3">
      <c r="A951" s="7">
        <f t="shared" si="29"/>
        <v>947</v>
      </c>
      <c r="B951" s="60"/>
      <c r="C951" s="3"/>
      <c r="D951" s="3"/>
      <c r="E951" s="3"/>
      <c r="F951" s="3"/>
      <c r="G951" s="3"/>
      <c r="H951" s="49"/>
      <c r="I951" s="3"/>
      <c r="J951" s="3" t="str">
        <f t="shared" si="28"/>
        <v/>
      </c>
      <c r="K951" s="96"/>
    </row>
    <row r="952" spans="1:11" x14ac:dyDescent="0.3">
      <c r="A952" s="7">
        <f t="shared" si="29"/>
        <v>948</v>
      </c>
      <c r="B952" s="60"/>
      <c r="C952" s="3"/>
      <c r="D952" s="3"/>
      <c r="E952" s="3"/>
      <c r="F952" s="3"/>
      <c r="G952" s="3"/>
      <c r="H952" s="49"/>
      <c r="I952" s="3"/>
      <c r="J952" s="3" t="str">
        <f t="shared" si="28"/>
        <v/>
      </c>
      <c r="K952" s="96"/>
    </row>
    <row r="953" spans="1:11" x14ac:dyDescent="0.3">
      <c r="A953" s="7">
        <f t="shared" si="29"/>
        <v>949</v>
      </c>
      <c r="B953" s="60"/>
      <c r="C953" s="3"/>
      <c r="D953" s="3"/>
      <c r="E953" s="3"/>
      <c r="F953" s="3"/>
      <c r="G953" s="3"/>
      <c r="H953" s="49"/>
      <c r="I953" s="3"/>
      <c r="J953" s="3" t="str">
        <f t="shared" si="28"/>
        <v/>
      </c>
      <c r="K953" s="96"/>
    </row>
    <row r="954" spans="1:11" x14ac:dyDescent="0.3">
      <c r="A954" s="7">
        <f t="shared" si="29"/>
        <v>950</v>
      </c>
      <c r="B954" s="60"/>
      <c r="C954" s="3"/>
      <c r="D954" s="3"/>
      <c r="E954" s="3"/>
      <c r="F954" s="3"/>
      <c r="G954" s="3"/>
      <c r="H954" s="49"/>
      <c r="I954" s="3"/>
      <c r="J954" s="3" t="str">
        <f t="shared" si="28"/>
        <v/>
      </c>
      <c r="K954" s="96"/>
    </row>
    <row r="955" spans="1:11" x14ac:dyDescent="0.3">
      <c r="A955" s="7">
        <f t="shared" si="29"/>
        <v>951</v>
      </c>
      <c r="B955" s="60"/>
      <c r="C955" s="3"/>
      <c r="D955" s="3"/>
      <c r="E955" s="3"/>
      <c r="F955" s="3"/>
      <c r="G955" s="3"/>
      <c r="H955" s="49"/>
      <c r="I955" s="3"/>
      <c r="J955" s="3" t="str">
        <f t="shared" si="28"/>
        <v/>
      </c>
      <c r="K955" s="96"/>
    </row>
    <row r="956" spans="1:11" x14ac:dyDescent="0.3">
      <c r="A956" s="7">
        <f t="shared" si="29"/>
        <v>952</v>
      </c>
      <c r="B956" s="60"/>
      <c r="C956" s="3"/>
      <c r="D956" s="3"/>
      <c r="E956" s="3"/>
      <c r="F956" s="3"/>
      <c r="G956" s="3"/>
      <c r="H956" s="49"/>
      <c r="I956" s="3"/>
      <c r="J956" s="3" t="str">
        <f t="shared" si="28"/>
        <v/>
      </c>
      <c r="K956" s="96"/>
    </row>
    <row r="957" spans="1:11" x14ac:dyDescent="0.3">
      <c r="A957" s="7">
        <f t="shared" si="29"/>
        <v>953</v>
      </c>
      <c r="B957" s="60"/>
      <c r="C957" s="3"/>
      <c r="D957" s="3"/>
      <c r="E957" s="3"/>
      <c r="F957" s="3"/>
      <c r="G957" s="3"/>
      <c r="H957" s="49"/>
      <c r="I957" s="3"/>
      <c r="J957" s="3" t="str">
        <f t="shared" si="28"/>
        <v/>
      </c>
      <c r="K957" s="96"/>
    </row>
    <row r="958" spans="1:11" x14ac:dyDescent="0.3">
      <c r="A958" s="7">
        <f t="shared" si="29"/>
        <v>954</v>
      </c>
      <c r="B958" s="60"/>
      <c r="C958" s="3"/>
      <c r="D958" s="3"/>
      <c r="E958" s="3"/>
      <c r="F958" s="3"/>
      <c r="G958" s="3"/>
      <c r="H958" s="49"/>
      <c r="I958" s="3"/>
      <c r="J958" s="3" t="str">
        <f t="shared" si="28"/>
        <v/>
      </c>
      <c r="K958" s="96"/>
    </row>
    <row r="959" spans="1:11" x14ac:dyDescent="0.3">
      <c r="A959" s="7">
        <f t="shared" si="29"/>
        <v>955</v>
      </c>
      <c r="B959" s="60"/>
      <c r="C959" s="3"/>
      <c r="D959" s="3"/>
      <c r="E959" s="3"/>
      <c r="F959" s="3"/>
      <c r="G959" s="3"/>
      <c r="H959" s="49"/>
      <c r="I959" s="3"/>
      <c r="J959" s="3" t="str">
        <f t="shared" si="28"/>
        <v/>
      </c>
      <c r="K959" s="96"/>
    </row>
    <row r="960" spans="1:11" x14ac:dyDescent="0.3">
      <c r="A960" s="7">
        <f t="shared" si="29"/>
        <v>956</v>
      </c>
      <c r="B960" s="60"/>
      <c r="C960" s="3"/>
      <c r="D960" s="3"/>
      <c r="E960" s="3"/>
      <c r="F960" s="3"/>
      <c r="G960" s="3"/>
      <c r="H960" s="49"/>
      <c r="I960" s="3"/>
      <c r="J960" s="3" t="str">
        <f t="shared" si="28"/>
        <v/>
      </c>
      <c r="K960" s="96"/>
    </row>
    <row r="961" spans="1:11" x14ac:dyDescent="0.3">
      <c r="A961" s="7">
        <f t="shared" si="29"/>
        <v>957</v>
      </c>
      <c r="B961" s="60"/>
      <c r="C961" s="3"/>
      <c r="D961" s="3"/>
      <c r="E961" s="3"/>
      <c r="F961" s="3"/>
      <c r="G961" s="3"/>
      <c r="H961" s="49"/>
      <c r="I961" s="3"/>
      <c r="J961" s="3" t="str">
        <f t="shared" si="28"/>
        <v/>
      </c>
      <c r="K961" s="96"/>
    </row>
    <row r="962" spans="1:11" x14ac:dyDescent="0.3">
      <c r="A962" s="7">
        <f t="shared" si="29"/>
        <v>958</v>
      </c>
      <c r="B962" s="60"/>
      <c r="C962" s="3"/>
      <c r="D962" s="3"/>
      <c r="E962" s="3"/>
      <c r="F962" s="3"/>
      <c r="G962" s="3"/>
      <c r="H962" s="49"/>
      <c r="I962" s="3"/>
      <c r="J962" s="3" t="str">
        <f t="shared" si="28"/>
        <v/>
      </c>
      <c r="K962" s="96"/>
    </row>
    <row r="963" spans="1:11" x14ac:dyDescent="0.3">
      <c r="A963" s="7">
        <f t="shared" si="29"/>
        <v>959</v>
      </c>
      <c r="B963" s="60"/>
      <c r="C963" s="3"/>
      <c r="D963" s="3"/>
      <c r="E963" s="3"/>
      <c r="F963" s="3"/>
      <c r="G963" s="3"/>
      <c r="H963" s="49"/>
      <c r="I963" s="3"/>
      <c r="J963" s="3" t="str">
        <f t="shared" si="28"/>
        <v/>
      </c>
      <c r="K963" s="96"/>
    </row>
    <row r="964" spans="1:11" x14ac:dyDescent="0.3">
      <c r="A964" s="7">
        <f t="shared" si="29"/>
        <v>960</v>
      </c>
      <c r="B964" s="60"/>
      <c r="C964" s="3"/>
      <c r="D964" s="3"/>
      <c r="E964" s="3"/>
      <c r="F964" s="3"/>
      <c r="G964" s="3"/>
      <c r="H964" s="49"/>
      <c r="I964" s="3"/>
      <c r="J964" s="3" t="str">
        <f t="shared" si="28"/>
        <v/>
      </c>
      <c r="K964" s="96"/>
    </row>
    <row r="965" spans="1:11" x14ac:dyDescent="0.3">
      <c r="A965" s="7">
        <f t="shared" si="29"/>
        <v>961</v>
      </c>
      <c r="B965" s="60"/>
      <c r="C965" s="3"/>
      <c r="D965" s="3"/>
      <c r="E965" s="3"/>
      <c r="F965" s="3"/>
      <c r="G965" s="3"/>
      <c r="H965" s="49"/>
      <c r="I965" s="3"/>
      <c r="J965" s="3" t="str">
        <f t="shared" ref="J965:J1004" si="30">IF(ISBLANK(E965),"",IF(E965=I965,1,0))</f>
        <v/>
      </c>
      <c r="K965" s="96"/>
    </row>
    <row r="966" spans="1:11" x14ac:dyDescent="0.3">
      <c r="A966" s="7">
        <f t="shared" si="29"/>
        <v>962</v>
      </c>
      <c r="B966" s="60"/>
      <c r="C966" s="3"/>
      <c r="D966" s="3"/>
      <c r="E966" s="3"/>
      <c r="F966" s="3"/>
      <c r="G966" s="3"/>
      <c r="H966" s="49"/>
      <c r="I966" s="3"/>
      <c r="J966" s="3" t="str">
        <f t="shared" si="30"/>
        <v/>
      </c>
      <c r="K966" s="96"/>
    </row>
    <row r="967" spans="1:11" x14ac:dyDescent="0.3">
      <c r="A967" s="7">
        <f t="shared" ref="A967:A1004" si="31">A966+1</f>
        <v>963</v>
      </c>
      <c r="B967" s="60"/>
      <c r="C967" s="3"/>
      <c r="D967" s="3"/>
      <c r="E967" s="3"/>
      <c r="F967" s="3"/>
      <c r="G967" s="3"/>
      <c r="H967" s="49"/>
      <c r="I967" s="3"/>
      <c r="J967" s="3" t="str">
        <f t="shared" si="30"/>
        <v/>
      </c>
      <c r="K967" s="96"/>
    </row>
    <row r="968" spans="1:11" x14ac:dyDescent="0.3">
      <c r="A968" s="7">
        <f t="shared" si="31"/>
        <v>964</v>
      </c>
      <c r="B968" s="60"/>
      <c r="C968" s="3"/>
      <c r="D968" s="3"/>
      <c r="E968" s="3"/>
      <c r="F968" s="3"/>
      <c r="G968" s="3"/>
      <c r="H968" s="49"/>
      <c r="I968" s="3"/>
      <c r="J968" s="3" t="str">
        <f t="shared" si="30"/>
        <v/>
      </c>
      <c r="K968" s="96"/>
    </row>
    <row r="969" spans="1:11" x14ac:dyDescent="0.3">
      <c r="A969" s="7">
        <f t="shared" si="31"/>
        <v>965</v>
      </c>
      <c r="B969" s="60"/>
      <c r="C969" s="3"/>
      <c r="D969" s="3"/>
      <c r="E969" s="3"/>
      <c r="F969" s="3"/>
      <c r="G969" s="3"/>
      <c r="H969" s="49"/>
      <c r="I969" s="3"/>
      <c r="J969" s="3" t="str">
        <f t="shared" si="30"/>
        <v/>
      </c>
      <c r="K969" s="96"/>
    </row>
    <row r="970" spans="1:11" x14ac:dyDescent="0.3">
      <c r="A970" s="7">
        <f t="shared" si="31"/>
        <v>966</v>
      </c>
      <c r="B970" s="60"/>
      <c r="C970" s="3"/>
      <c r="D970" s="3"/>
      <c r="E970" s="3"/>
      <c r="F970" s="3"/>
      <c r="G970" s="3"/>
      <c r="H970" s="49"/>
      <c r="I970" s="3"/>
      <c r="J970" s="3" t="str">
        <f t="shared" si="30"/>
        <v/>
      </c>
      <c r="K970" s="96"/>
    </row>
    <row r="971" spans="1:11" x14ac:dyDescent="0.3">
      <c r="A971" s="7">
        <f t="shared" si="31"/>
        <v>967</v>
      </c>
      <c r="B971" s="60"/>
      <c r="C971" s="3"/>
      <c r="D971" s="3"/>
      <c r="E971" s="3"/>
      <c r="F971" s="3"/>
      <c r="G971" s="3"/>
      <c r="H971" s="49"/>
      <c r="I971" s="3"/>
      <c r="J971" s="3" t="str">
        <f t="shared" si="30"/>
        <v/>
      </c>
      <c r="K971" s="96"/>
    </row>
    <row r="972" spans="1:11" x14ac:dyDescent="0.3">
      <c r="A972" s="7">
        <f t="shared" si="31"/>
        <v>968</v>
      </c>
      <c r="B972" s="60"/>
      <c r="C972" s="3"/>
      <c r="D972" s="3"/>
      <c r="E972" s="3"/>
      <c r="F972" s="3"/>
      <c r="G972" s="3"/>
      <c r="H972" s="49"/>
      <c r="I972" s="3"/>
      <c r="J972" s="3" t="str">
        <f t="shared" si="30"/>
        <v/>
      </c>
      <c r="K972" s="96"/>
    </row>
    <row r="973" spans="1:11" x14ac:dyDescent="0.3">
      <c r="A973" s="7">
        <f t="shared" si="31"/>
        <v>969</v>
      </c>
      <c r="B973" s="60"/>
      <c r="C973" s="3"/>
      <c r="D973" s="3"/>
      <c r="E973" s="3"/>
      <c r="F973" s="3"/>
      <c r="G973" s="3"/>
      <c r="H973" s="49"/>
      <c r="I973" s="3"/>
      <c r="J973" s="3" t="str">
        <f t="shared" si="30"/>
        <v/>
      </c>
      <c r="K973" s="96"/>
    </row>
    <row r="974" spans="1:11" x14ac:dyDescent="0.3">
      <c r="A974" s="7">
        <f t="shared" si="31"/>
        <v>970</v>
      </c>
      <c r="B974" s="60"/>
      <c r="C974" s="3"/>
      <c r="D974" s="3"/>
      <c r="E974" s="3"/>
      <c r="F974" s="3"/>
      <c r="G974" s="3"/>
      <c r="H974" s="49"/>
      <c r="I974" s="3"/>
      <c r="J974" s="3" t="str">
        <f t="shared" si="30"/>
        <v/>
      </c>
      <c r="K974" s="96"/>
    </row>
    <row r="975" spans="1:11" x14ac:dyDescent="0.3">
      <c r="A975" s="7">
        <f t="shared" si="31"/>
        <v>971</v>
      </c>
      <c r="B975" s="60"/>
      <c r="C975" s="3"/>
      <c r="D975" s="3"/>
      <c r="E975" s="3"/>
      <c r="F975" s="3"/>
      <c r="G975" s="3"/>
      <c r="H975" s="49"/>
      <c r="I975" s="3"/>
      <c r="J975" s="3" t="str">
        <f t="shared" si="30"/>
        <v/>
      </c>
      <c r="K975" s="96"/>
    </row>
    <row r="976" spans="1:11" x14ac:dyDescent="0.3">
      <c r="A976" s="7">
        <f t="shared" si="31"/>
        <v>972</v>
      </c>
      <c r="B976" s="60"/>
      <c r="C976" s="3"/>
      <c r="D976" s="3"/>
      <c r="E976" s="3"/>
      <c r="F976" s="3"/>
      <c r="G976" s="3"/>
      <c r="H976" s="49"/>
      <c r="I976" s="3"/>
      <c r="J976" s="3" t="str">
        <f t="shared" si="30"/>
        <v/>
      </c>
      <c r="K976" s="96"/>
    </row>
    <row r="977" spans="1:11" x14ac:dyDescent="0.3">
      <c r="A977" s="7">
        <f t="shared" si="31"/>
        <v>973</v>
      </c>
      <c r="B977" s="60"/>
      <c r="C977" s="3"/>
      <c r="D977" s="3"/>
      <c r="E977" s="3"/>
      <c r="F977" s="3"/>
      <c r="G977" s="3"/>
      <c r="H977" s="49"/>
      <c r="I977" s="3"/>
      <c r="J977" s="3" t="str">
        <f t="shared" si="30"/>
        <v/>
      </c>
      <c r="K977" s="96"/>
    </row>
    <row r="978" spans="1:11" x14ac:dyDescent="0.3">
      <c r="A978" s="7">
        <f t="shared" si="31"/>
        <v>974</v>
      </c>
      <c r="B978" s="60"/>
      <c r="C978" s="3"/>
      <c r="D978" s="3"/>
      <c r="E978" s="3"/>
      <c r="F978" s="3"/>
      <c r="G978" s="3"/>
      <c r="H978" s="49"/>
      <c r="I978" s="3"/>
      <c r="J978" s="3" t="str">
        <f t="shared" si="30"/>
        <v/>
      </c>
      <c r="K978" s="96"/>
    </row>
    <row r="979" spans="1:11" x14ac:dyDescent="0.3">
      <c r="A979" s="7">
        <f t="shared" si="31"/>
        <v>975</v>
      </c>
      <c r="B979" s="60"/>
      <c r="C979" s="3"/>
      <c r="D979" s="3"/>
      <c r="E979" s="3"/>
      <c r="F979" s="3"/>
      <c r="G979" s="3"/>
      <c r="H979" s="49"/>
      <c r="I979" s="3"/>
      <c r="J979" s="3" t="str">
        <f t="shared" si="30"/>
        <v/>
      </c>
      <c r="K979" s="96"/>
    </row>
    <row r="980" spans="1:11" x14ac:dyDescent="0.3">
      <c r="A980" s="7">
        <f t="shared" si="31"/>
        <v>976</v>
      </c>
      <c r="B980" s="60"/>
      <c r="C980" s="3"/>
      <c r="D980" s="3"/>
      <c r="E980" s="3"/>
      <c r="F980" s="3"/>
      <c r="G980" s="3"/>
      <c r="H980" s="49"/>
      <c r="I980" s="3"/>
      <c r="J980" s="3" t="str">
        <f t="shared" si="30"/>
        <v/>
      </c>
      <c r="K980" s="96"/>
    </row>
    <row r="981" spans="1:11" x14ac:dyDescent="0.3">
      <c r="A981" s="7">
        <f t="shared" si="31"/>
        <v>977</v>
      </c>
      <c r="B981" s="60"/>
      <c r="C981" s="3"/>
      <c r="D981" s="3"/>
      <c r="E981" s="3"/>
      <c r="F981" s="3"/>
      <c r="G981" s="3"/>
      <c r="H981" s="49"/>
      <c r="I981" s="3"/>
      <c r="J981" s="3" t="str">
        <f t="shared" si="30"/>
        <v/>
      </c>
      <c r="K981" s="96"/>
    </row>
    <row r="982" spans="1:11" x14ac:dyDescent="0.3">
      <c r="A982" s="7">
        <f t="shared" si="31"/>
        <v>978</v>
      </c>
      <c r="B982" s="60"/>
      <c r="C982" s="3"/>
      <c r="D982" s="3"/>
      <c r="E982" s="3"/>
      <c r="F982" s="3"/>
      <c r="G982" s="3"/>
      <c r="H982" s="49"/>
      <c r="I982" s="3"/>
      <c r="J982" s="3" t="str">
        <f t="shared" si="30"/>
        <v/>
      </c>
      <c r="K982" s="96"/>
    </row>
    <row r="983" spans="1:11" x14ac:dyDescent="0.3">
      <c r="A983" s="7">
        <f t="shared" si="31"/>
        <v>979</v>
      </c>
      <c r="B983" s="60"/>
      <c r="C983" s="3"/>
      <c r="D983" s="3"/>
      <c r="E983" s="3"/>
      <c r="F983" s="3"/>
      <c r="G983" s="3"/>
      <c r="H983" s="49"/>
      <c r="I983" s="3"/>
      <c r="J983" s="3" t="str">
        <f t="shared" si="30"/>
        <v/>
      </c>
      <c r="K983" s="96"/>
    </row>
    <row r="984" spans="1:11" x14ac:dyDescent="0.3">
      <c r="A984" s="7">
        <f t="shared" si="31"/>
        <v>980</v>
      </c>
      <c r="B984" s="60"/>
      <c r="C984" s="3"/>
      <c r="D984" s="3"/>
      <c r="E984" s="3"/>
      <c r="F984" s="3"/>
      <c r="G984" s="3"/>
      <c r="H984" s="49"/>
      <c r="I984" s="3"/>
      <c r="J984" s="3" t="str">
        <f t="shared" si="30"/>
        <v/>
      </c>
      <c r="K984" s="96"/>
    </row>
    <row r="985" spans="1:11" x14ac:dyDescent="0.3">
      <c r="A985" s="7">
        <f t="shared" si="31"/>
        <v>981</v>
      </c>
      <c r="B985" s="60"/>
      <c r="C985" s="3"/>
      <c r="D985" s="3"/>
      <c r="E985" s="3"/>
      <c r="F985" s="3"/>
      <c r="G985" s="3"/>
      <c r="H985" s="49"/>
      <c r="I985" s="3"/>
      <c r="J985" s="3" t="str">
        <f t="shared" si="30"/>
        <v/>
      </c>
      <c r="K985" s="96"/>
    </row>
    <row r="986" spans="1:11" x14ac:dyDescent="0.3">
      <c r="A986" s="7">
        <f t="shared" si="31"/>
        <v>982</v>
      </c>
      <c r="B986" s="60"/>
      <c r="C986" s="3"/>
      <c r="D986" s="3"/>
      <c r="E986" s="3"/>
      <c r="F986" s="3"/>
      <c r="G986" s="3"/>
      <c r="H986" s="49"/>
      <c r="I986" s="3"/>
      <c r="J986" s="3" t="str">
        <f t="shared" si="30"/>
        <v/>
      </c>
      <c r="K986" s="96"/>
    </row>
    <row r="987" spans="1:11" x14ac:dyDescent="0.3">
      <c r="A987" s="7">
        <f t="shared" si="31"/>
        <v>983</v>
      </c>
      <c r="B987" s="60"/>
      <c r="C987" s="3"/>
      <c r="D987" s="3"/>
      <c r="E987" s="3"/>
      <c r="F987" s="3"/>
      <c r="G987" s="3"/>
      <c r="H987" s="49"/>
      <c r="I987" s="3"/>
      <c r="J987" s="3" t="str">
        <f t="shared" si="30"/>
        <v/>
      </c>
      <c r="K987" s="96"/>
    </row>
    <row r="988" spans="1:11" x14ac:dyDescent="0.3">
      <c r="A988" s="7">
        <f t="shared" si="31"/>
        <v>984</v>
      </c>
      <c r="B988" s="60"/>
      <c r="C988" s="3"/>
      <c r="D988" s="3"/>
      <c r="E988" s="3"/>
      <c r="F988" s="3"/>
      <c r="G988" s="3"/>
      <c r="H988" s="49"/>
      <c r="I988" s="3"/>
      <c r="J988" s="3" t="str">
        <f t="shared" si="30"/>
        <v/>
      </c>
      <c r="K988" s="96"/>
    </row>
    <row r="989" spans="1:11" x14ac:dyDescent="0.3">
      <c r="A989" s="7">
        <f t="shared" si="31"/>
        <v>985</v>
      </c>
      <c r="B989" s="60"/>
      <c r="C989" s="3"/>
      <c r="D989" s="3"/>
      <c r="E989" s="3"/>
      <c r="F989" s="3"/>
      <c r="G989" s="3"/>
      <c r="H989" s="49"/>
      <c r="I989" s="3"/>
      <c r="J989" s="3" t="str">
        <f t="shared" si="30"/>
        <v/>
      </c>
      <c r="K989" s="96"/>
    </row>
    <row r="990" spans="1:11" x14ac:dyDescent="0.3">
      <c r="A990" s="7">
        <f t="shared" si="31"/>
        <v>986</v>
      </c>
      <c r="B990" s="60"/>
      <c r="C990" s="3"/>
      <c r="D990" s="3"/>
      <c r="E990" s="3"/>
      <c r="F990" s="3"/>
      <c r="G990" s="3"/>
      <c r="H990" s="49"/>
      <c r="I990" s="3"/>
      <c r="J990" s="3" t="str">
        <f t="shared" si="30"/>
        <v/>
      </c>
      <c r="K990" s="96"/>
    </row>
    <row r="991" spans="1:11" x14ac:dyDescent="0.3">
      <c r="A991" s="7">
        <f t="shared" si="31"/>
        <v>987</v>
      </c>
      <c r="B991" s="60"/>
      <c r="C991" s="3"/>
      <c r="D991" s="3"/>
      <c r="E991" s="3"/>
      <c r="F991" s="3"/>
      <c r="G991" s="3"/>
      <c r="H991" s="49"/>
      <c r="I991" s="3"/>
      <c r="J991" s="3" t="str">
        <f t="shared" si="30"/>
        <v/>
      </c>
      <c r="K991" s="96"/>
    </row>
    <row r="992" spans="1:11" x14ac:dyDescent="0.3">
      <c r="A992" s="7">
        <f t="shared" si="31"/>
        <v>988</v>
      </c>
      <c r="B992" s="60"/>
      <c r="C992" s="3"/>
      <c r="D992" s="3"/>
      <c r="E992" s="3"/>
      <c r="F992" s="3"/>
      <c r="G992" s="3"/>
      <c r="H992" s="49"/>
      <c r="I992" s="3"/>
      <c r="J992" s="3" t="str">
        <f t="shared" si="30"/>
        <v/>
      </c>
      <c r="K992" s="96"/>
    </row>
    <row r="993" spans="1:11" x14ac:dyDescent="0.3">
      <c r="A993" s="7">
        <f t="shared" si="31"/>
        <v>989</v>
      </c>
      <c r="B993" s="60"/>
      <c r="C993" s="3"/>
      <c r="D993" s="3"/>
      <c r="E993" s="3"/>
      <c r="F993" s="3"/>
      <c r="G993" s="3"/>
      <c r="H993" s="49"/>
      <c r="I993" s="3"/>
      <c r="J993" s="3" t="str">
        <f t="shared" si="30"/>
        <v/>
      </c>
      <c r="K993" s="96"/>
    </row>
    <row r="994" spans="1:11" x14ac:dyDescent="0.3">
      <c r="A994" s="7">
        <f t="shared" si="31"/>
        <v>990</v>
      </c>
      <c r="B994" s="60"/>
      <c r="C994" s="3"/>
      <c r="D994" s="3"/>
      <c r="E994" s="3"/>
      <c r="F994" s="3"/>
      <c r="G994" s="3"/>
      <c r="H994" s="49"/>
      <c r="I994" s="3"/>
      <c r="J994" s="3" t="str">
        <f t="shared" si="30"/>
        <v/>
      </c>
      <c r="K994" s="96"/>
    </row>
    <row r="995" spans="1:11" x14ac:dyDescent="0.3">
      <c r="A995" s="7">
        <f t="shared" si="31"/>
        <v>991</v>
      </c>
      <c r="B995" s="60"/>
      <c r="C995" s="3"/>
      <c r="D995" s="3"/>
      <c r="E995" s="3"/>
      <c r="F995" s="3"/>
      <c r="G995" s="3"/>
      <c r="H995" s="49"/>
      <c r="I995" s="3"/>
      <c r="J995" s="3" t="str">
        <f t="shared" si="30"/>
        <v/>
      </c>
      <c r="K995" s="96"/>
    </row>
    <row r="996" spans="1:11" x14ac:dyDescent="0.3">
      <c r="A996" s="7">
        <f t="shared" si="31"/>
        <v>992</v>
      </c>
      <c r="B996" s="60"/>
      <c r="C996" s="3"/>
      <c r="D996" s="3"/>
      <c r="E996" s="3"/>
      <c r="F996" s="3"/>
      <c r="G996" s="3"/>
      <c r="H996" s="49"/>
      <c r="I996" s="3"/>
      <c r="J996" s="3" t="str">
        <f t="shared" si="30"/>
        <v/>
      </c>
      <c r="K996" s="96"/>
    </row>
    <row r="997" spans="1:11" x14ac:dyDescent="0.3">
      <c r="A997" s="7">
        <f t="shared" si="31"/>
        <v>993</v>
      </c>
      <c r="B997" s="60"/>
      <c r="C997" s="3"/>
      <c r="D997" s="3"/>
      <c r="E997" s="3"/>
      <c r="F997" s="3"/>
      <c r="G997" s="3"/>
      <c r="H997" s="49"/>
      <c r="I997" s="3"/>
      <c r="J997" s="3" t="str">
        <f t="shared" si="30"/>
        <v/>
      </c>
      <c r="K997" s="96"/>
    </row>
    <row r="998" spans="1:11" x14ac:dyDescent="0.3">
      <c r="A998" s="7">
        <f t="shared" si="31"/>
        <v>994</v>
      </c>
      <c r="B998" s="60"/>
      <c r="C998" s="3"/>
      <c r="D998" s="3"/>
      <c r="E998" s="3"/>
      <c r="F998" s="3"/>
      <c r="G998" s="3"/>
      <c r="H998" s="49"/>
      <c r="I998" s="3"/>
      <c r="J998" s="3" t="str">
        <f t="shared" si="30"/>
        <v/>
      </c>
      <c r="K998" s="96"/>
    </row>
    <row r="999" spans="1:11" x14ac:dyDescent="0.3">
      <c r="A999" s="7">
        <f t="shared" si="31"/>
        <v>995</v>
      </c>
      <c r="B999" s="60"/>
      <c r="C999" s="3"/>
      <c r="D999" s="3"/>
      <c r="E999" s="3"/>
      <c r="F999" s="3"/>
      <c r="G999" s="3"/>
      <c r="H999" s="49"/>
      <c r="I999" s="3"/>
      <c r="J999" s="3" t="str">
        <f t="shared" si="30"/>
        <v/>
      </c>
      <c r="K999" s="96"/>
    </row>
    <row r="1000" spans="1:11" x14ac:dyDescent="0.3">
      <c r="A1000" s="7">
        <f t="shared" si="31"/>
        <v>996</v>
      </c>
      <c r="B1000" s="60"/>
      <c r="C1000" s="3"/>
      <c r="D1000" s="3"/>
      <c r="E1000" s="3"/>
      <c r="F1000" s="3"/>
      <c r="G1000" s="3"/>
      <c r="H1000" s="49"/>
      <c r="I1000" s="3"/>
      <c r="J1000" s="3" t="str">
        <f t="shared" si="30"/>
        <v/>
      </c>
      <c r="K1000" s="96"/>
    </row>
    <row r="1001" spans="1:11" x14ac:dyDescent="0.3">
      <c r="A1001" s="7">
        <f t="shared" si="31"/>
        <v>997</v>
      </c>
      <c r="B1001" s="60"/>
      <c r="C1001" s="3"/>
      <c r="D1001" s="3"/>
      <c r="E1001" s="3"/>
      <c r="F1001" s="3"/>
      <c r="G1001" s="3"/>
      <c r="H1001" s="49"/>
      <c r="I1001" s="3"/>
      <c r="J1001" s="3" t="str">
        <f t="shared" si="30"/>
        <v/>
      </c>
      <c r="K1001" s="96"/>
    </row>
    <row r="1002" spans="1:11" x14ac:dyDescent="0.3">
      <c r="A1002" s="7">
        <f t="shared" si="31"/>
        <v>998</v>
      </c>
      <c r="B1002" s="60"/>
      <c r="C1002" s="3"/>
      <c r="D1002" s="3"/>
      <c r="E1002" s="3"/>
      <c r="F1002" s="3"/>
      <c r="G1002" s="3"/>
      <c r="H1002" s="49"/>
      <c r="I1002" s="3"/>
      <c r="J1002" s="3" t="str">
        <f t="shared" si="30"/>
        <v/>
      </c>
      <c r="K1002" s="96"/>
    </row>
    <row r="1003" spans="1:11" x14ac:dyDescent="0.3">
      <c r="A1003" s="7">
        <f t="shared" si="31"/>
        <v>999</v>
      </c>
      <c r="B1003" s="60"/>
      <c r="C1003" s="3"/>
      <c r="D1003" s="3"/>
      <c r="E1003" s="3"/>
      <c r="F1003" s="3"/>
      <c r="G1003" s="3"/>
      <c r="H1003" s="49"/>
      <c r="I1003" s="3"/>
      <c r="J1003" s="3" t="str">
        <f t="shared" si="30"/>
        <v/>
      </c>
      <c r="K1003" s="96"/>
    </row>
    <row r="1004" spans="1:11" ht="15" thickBot="1" x14ac:dyDescent="0.35">
      <c r="A1004" s="8">
        <f t="shared" si="31"/>
        <v>1000</v>
      </c>
      <c r="B1004" s="60"/>
      <c r="C1004" s="9"/>
      <c r="D1004" s="9"/>
      <c r="E1004" s="9"/>
      <c r="F1004" s="9"/>
      <c r="G1004" s="9"/>
      <c r="H1004" s="49"/>
      <c r="I1004" s="9"/>
      <c r="J1004" s="9" t="str">
        <f t="shared" si="30"/>
        <v/>
      </c>
      <c r="K1004" s="97"/>
    </row>
  </sheetData>
  <autoFilter ref="A4:K1004"/>
  <mergeCells count="2">
    <mergeCell ref="A1:C3"/>
    <mergeCell ref="E1:F3"/>
  </mergeCells>
  <conditionalFormatting sqref="C159 C306">
    <cfRule type="expression" dxfId="125" priority="373" stopIfTrue="1">
      <formula>$S159=3</formula>
    </cfRule>
    <cfRule type="expression" dxfId="124" priority="374" stopIfTrue="1">
      <formula>$S159=2</formula>
    </cfRule>
    <cfRule type="expression" dxfId="123" priority="375" stopIfTrue="1">
      <formula>$S159=1</formula>
    </cfRule>
  </conditionalFormatting>
  <conditionalFormatting sqref="C140:C156">
    <cfRule type="expression" dxfId="122" priority="337" stopIfTrue="1">
      <formula>$S140=3</formula>
    </cfRule>
    <cfRule type="expression" dxfId="121" priority="338" stopIfTrue="1">
      <formula>$S140=2</formula>
    </cfRule>
    <cfRule type="expression" dxfId="120" priority="339" stopIfTrue="1">
      <formula>$S140=1</formula>
    </cfRule>
  </conditionalFormatting>
  <conditionalFormatting sqref="C160:C164">
    <cfRule type="expression" dxfId="119" priority="334" stopIfTrue="1">
      <formula>$S160=3</formula>
    </cfRule>
    <cfRule type="expression" dxfId="118" priority="335" stopIfTrue="1">
      <formula>$S160=2</formula>
    </cfRule>
    <cfRule type="expression" dxfId="117" priority="336" stopIfTrue="1">
      <formula>$S160=1</formula>
    </cfRule>
  </conditionalFormatting>
  <conditionalFormatting sqref="C158:C305">
    <cfRule type="expression" dxfId="116" priority="325" stopIfTrue="1">
      <formula>$S158=3</formula>
    </cfRule>
    <cfRule type="expression" dxfId="115" priority="326" stopIfTrue="1">
      <formula>$S158=2</formula>
    </cfRule>
    <cfRule type="expression" dxfId="114" priority="327" stopIfTrue="1">
      <formula>$S158=1</formula>
    </cfRule>
  </conditionalFormatting>
  <conditionalFormatting sqref="C307:C321">
    <cfRule type="expression" dxfId="113" priority="292" stopIfTrue="1">
      <formula>$S307=3</formula>
    </cfRule>
    <cfRule type="expression" dxfId="112" priority="293" stopIfTrue="1">
      <formula>$S307=2</formula>
    </cfRule>
    <cfRule type="expression" dxfId="111" priority="294" stopIfTrue="1">
      <formula>$S307=1</formula>
    </cfRule>
  </conditionalFormatting>
  <conditionalFormatting sqref="C132:C139">
    <cfRule type="expression" dxfId="110" priority="340" stopIfTrue="1">
      <formula>$S132=3</formula>
    </cfRule>
    <cfRule type="expression" dxfId="109" priority="341" stopIfTrue="1">
      <formula>$S132=2</formula>
    </cfRule>
    <cfRule type="expression" dxfId="108" priority="342" stopIfTrue="1">
      <formula>$S132=1</formula>
    </cfRule>
  </conditionalFormatting>
  <conditionalFormatting sqref="C165:C179">
    <cfRule type="expression" dxfId="107" priority="331" stopIfTrue="1">
      <formula>$S165=3</formula>
    </cfRule>
    <cfRule type="expression" dxfId="106" priority="332" stopIfTrue="1">
      <formula>$S165=2</formula>
    </cfRule>
    <cfRule type="expression" dxfId="105" priority="333" stopIfTrue="1">
      <formula>$S165=1</formula>
    </cfRule>
  </conditionalFormatting>
  <conditionalFormatting sqref="C180:C190">
    <cfRule type="expression" dxfId="104" priority="328" stopIfTrue="1">
      <formula>$S180=3</formula>
    </cfRule>
    <cfRule type="expression" dxfId="103" priority="329" stopIfTrue="1">
      <formula>$S180=2</formula>
    </cfRule>
    <cfRule type="expression" dxfId="102" priority="330" stopIfTrue="1">
      <formula>$S180=1</formula>
    </cfRule>
  </conditionalFormatting>
  <conditionalFormatting sqref="C211:C219">
    <cfRule type="expression" dxfId="101" priority="322" stopIfTrue="1">
      <formula>$S211=3</formula>
    </cfRule>
    <cfRule type="expression" dxfId="100" priority="323" stopIfTrue="1">
      <formula>$S211=2</formula>
    </cfRule>
    <cfRule type="expression" dxfId="99" priority="324" stopIfTrue="1">
      <formula>$S211=1</formula>
    </cfRule>
  </conditionalFormatting>
  <conditionalFormatting sqref="C210:C219">
    <cfRule type="expression" dxfId="98" priority="319" stopIfTrue="1">
      <formula>$S210=3</formula>
    </cfRule>
    <cfRule type="expression" dxfId="97" priority="320" stopIfTrue="1">
      <formula>$S210=2</formula>
    </cfRule>
    <cfRule type="expression" dxfId="96" priority="321" stopIfTrue="1">
      <formula>$S210=1</formula>
    </cfRule>
  </conditionalFormatting>
  <conditionalFormatting sqref="C220:C229">
    <cfRule type="expression" dxfId="95" priority="316" stopIfTrue="1">
      <formula>$S220=3</formula>
    </cfRule>
    <cfRule type="expression" dxfId="94" priority="317" stopIfTrue="1">
      <formula>$S220=2</formula>
    </cfRule>
    <cfRule type="expression" dxfId="93" priority="318" stopIfTrue="1">
      <formula>$S220=1</formula>
    </cfRule>
  </conditionalFormatting>
  <conditionalFormatting sqref="C230:C239">
    <cfRule type="expression" dxfId="92" priority="313" stopIfTrue="1">
      <formula>$S230=3</formula>
    </cfRule>
    <cfRule type="expression" dxfId="91" priority="314" stopIfTrue="1">
      <formula>$S230=2</formula>
    </cfRule>
    <cfRule type="expression" dxfId="90" priority="315" stopIfTrue="1">
      <formula>$S230=1</formula>
    </cfRule>
  </conditionalFormatting>
  <conditionalFormatting sqref="C240:C266">
    <cfRule type="expression" dxfId="89" priority="310" stopIfTrue="1">
      <formula>$S240=3</formula>
    </cfRule>
    <cfRule type="expression" dxfId="88" priority="311" stopIfTrue="1">
      <formula>$S240=2</formula>
    </cfRule>
    <cfRule type="expression" dxfId="87" priority="312" stopIfTrue="1">
      <formula>$S240=1</formula>
    </cfRule>
  </conditionalFormatting>
  <conditionalFormatting sqref="C250:C259">
    <cfRule type="expression" dxfId="86" priority="307" stopIfTrue="1">
      <formula>$S250=3</formula>
    </cfRule>
    <cfRule type="expression" dxfId="85" priority="308" stopIfTrue="1">
      <formula>$S250=2</formula>
    </cfRule>
    <cfRule type="expression" dxfId="84" priority="309" stopIfTrue="1">
      <formula>$S250=1</formula>
    </cfRule>
  </conditionalFormatting>
  <conditionalFormatting sqref="C260:C269">
    <cfRule type="expression" dxfId="83" priority="304" stopIfTrue="1">
      <formula>$S260=3</formula>
    </cfRule>
    <cfRule type="expression" dxfId="82" priority="305" stopIfTrue="1">
      <formula>$S260=2</formula>
    </cfRule>
    <cfRule type="expression" dxfId="81" priority="306" stopIfTrue="1">
      <formula>$S260=1</formula>
    </cfRule>
  </conditionalFormatting>
  <conditionalFormatting sqref="C270:C286">
    <cfRule type="expression" dxfId="80" priority="301" stopIfTrue="1">
      <formula>$S270=3</formula>
    </cfRule>
    <cfRule type="expression" dxfId="79" priority="302" stopIfTrue="1">
      <formula>$S270=2</formula>
    </cfRule>
    <cfRule type="expression" dxfId="78" priority="303" stopIfTrue="1">
      <formula>$S270=1</formula>
    </cfRule>
  </conditionalFormatting>
  <conditionalFormatting sqref="C287:C296">
    <cfRule type="expression" dxfId="77" priority="298" stopIfTrue="1">
      <formula>$S287=3</formula>
    </cfRule>
    <cfRule type="expression" dxfId="76" priority="299" stopIfTrue="1">
      <formula>$S287=2</formula>
    </cfRule>
    <cfRule type="expression" dxfId="75" priority="300" stopIfTrue="1">
      <formula>$S287=1</formula>
    </cfRule>
  </conditionalFormatting>
  <conditionalFormatting sqref="C297:C304">
    <cfRule type="expression" dxfId="74" priority="295" stopIfTrue="1">
      <formula>$S297=3</formula>
    </cfRule>
    <cfRule type="expression" dxfId="73" priority="296" stopIfTrue="1">
      <formula>$S297=2</formula>
    </cfRule>
    <cfRule type="expression" dxfId="72" priority="297" stopIfTrue="1">
      <formula>$S297=1</formula>
    </cfRule>
  </conditionalFormatting>
  <conditionalFormatting sqref="C158">
    <cfRule type="expression" dxfId="71" priority="289" stopIfTrue="1">
      <formula>$S158=3</formula>
    </cfRule>
    <cfRule type="expression" dxfId="70" priority="290" stopIfTrue="1">
      <formula>$S158=2</formula>
    </cfRule>
    <cfRule type="expression" dxfId="69" priority="291" stopIfTrue="1">
      <formula>$S158=1</formula>
    </cfRule>
  </conditionalFormatting>
  <conditionalFormatting sqref="C132:C157">
    <cfRule type="expression" dxfId="68" priority="286" stopIfTrue="1">
      <formula>$S132=3</formula>
    </cfRule>
    <cfRule type="expression" dxfId="67" priority="287" stopIfTrue="1">
      <formula>$S132=2</formula>
    </cfRule>
    <cfRule type="expression" dxfId="66" priority="288" stopIfTrue="1">
      <formula>$S132=1</formula>
    </cfRule>
  </conditionalFormatting>
  <conditionalFormatting sqref="C132:C157">
    <cfRule type="expression" dxfId="65" priority="283" stopIfTrue="1">
      <formula>$S132=3</formula>
    </cfRule>
    <cfRule type="expression" dxfId="64" priority="284" stopIfTrue="1">
      <formula>$S132=2</formula>
    </cfRule>
    <cfRule type="expression" dxfId="63" priority="285" stopIfTrue="1">
      <formula>$S132=1</formula>
    </cfRule>
  </conditionalFormatting>
  <conditionalFormatting sqref="C305">
    <cfRule type="expression" dxfId="62" priority="280" stopIfTrue="1">
      <formula>$S305=3</formula>
    </cfRule>
    <cfRule type="expression" dxfId="61" priority="281" stopIfTrue="1">
      <formula>$S305=2</formula>
    </cfRule>
    <cfRule type="expression" dxfId="60" priority="282" stopIfTrue="1">
      <formula>$S305=1</formula>
    </cfRule>
  </conditionalFormatting>
  <conditionalFormatting sqref="C5:C54">
    <cfRule type="expression" dxfId="59" priority="58" stopIfTrue="1">
      <formula>$S5=3</formula>
    </cfRule>
    <cfRule type="expression" dxfId="58" priority="59" stopIfTrue="1">
      <formula>$S5=2</formula>
    </cfRule>
    <cfRule type="expression" dxfId="57" priority="60" stopIfTrue="1">
      <formula>$S5=1</formula>
    </cfRule>
  </conditionalFormatting>
  <conditionalFormatting sqref="C38:C47">
    <cfRule type="expression" dxfId="56" priority="55" stopIfTrue="1">
      <formula>$S38=3</formula>
    </cfRule>
    <cfRule type="expression" dxfId="55" priority="56" stopIfTrue="1">
      <formula>$S38=2</formula>
    </cfRule>
    <cfRule type="expression" dxfId="54" priority="57" stopIfTrue="1">
      <formula>$S38=1</formula>
    </cfRule>
  </conditionalFormatting>
  <conditionalFormatting sqref="C48:C54">
    <cfRule type="expression" dxfId="53" priority="52" stopIfTrue="1">
      <formula>$S48=3</formula>
    </cfRule>
    <cfRule type="expression" dxfId="52" priority="53" stopIfTrue="1">
      <formula>$S48=2</formula>
    </cfRule>
    <cfRule type="expression" dxfId="51" priority="54" stopIfTrue="1">
      <formula>$S48=1</formula>
    </cfRule>
  </conditionalFormatting>
  <conditionalFormatting sqref="C47">
    <cfRule type="expression" dxfId="50" priority="49" stopIfTrue="1">
      <formula>$S47=3</formula>
    </cfRule>
    <cfRule type="expression" dxfId="49" priority="50" stopIfTrue="1">
      <formula>$S47=2</formula>
    </cfRule>
    <cfRule type="expression" dxfId="48" priority="51" stopIfTrue="1">
      <formula>$S47=1</formula>
    </cfRule>
  </conditionalFormatting>
  <conditionalFormatting sqref="C5:C54">
    <cfRule type="expression" dxfId="47" priority="46" stopIfTrue="1">
      <formula>$S5=3</formula>
    </cfRule>
    <cfRule type="expression" dxfId="46" priority="47" stopIfTrue="1">
      <formula>$S5=2</formula>
    </cfRule>
    <cfRule type="expression" dxfId="45" priority="48" stopIfTrue="1">
      <formula>$S5=1</formula>
    </cfRule>
  </conditionalFormatting>
  <conditionalFormatting sqref="C55:C56">
    <cfRule type="expression" dxfId="44" priority="43" stopIfTrue="1">
      <formula>$S55=3</formula>
    </cfRule>
    <cfRule type="expression" dxfId="43" priority="44" stopIfTrue="1">
      <formula>$S55=2</formula>
    </cfRule>
    <cfRule type="expression" dxfId="42" priority="45" stopIfTrue="1">
      <formula>$S55=1</formula>
    </cfRule>
  </conditionalFormatting>
  <conditionalFormatting sqref="C57:C66">
    <cfRule type="expression" dxfId="41" priority="40" stopIfTrue="1">
      <formula>$S57=3</formula>
    </cfRule>
    <cfRule type="expression" dxfId="40" priority="41" stopIfTrue="1">
      <formula>$S57=2</formula>
    </cfRule>
    <cfRule type="expression" dxfId="39" priority="42" stopIfTrue="1">
      <formula>$S57=1</formula>
    </cfRule>
  </conditionalFormatting>
  <conditionalFormatting sqref="C67:C76">
    <cfRule type="expression" dxfId="38" priority="37" stopIfTrue="1">
      <formula>$S67=3</formula>
    </cfRule>
    <cfRule type="expression" dxfId="37" priority="38" stopIfTrue="1">
      <formula>$S67=2</formula>
    </cfRule>
    <cfRule type="expression" dxfId="36" priority="39" stopIfTrue="1">
      <formula>$S67=1</formula>
    </cfRule>
  </conditionalFormatting>
  <conditionalFormatting sqref="C77:C86">
    <cfRule type="expression" dxfId="35" priority="34" stopIfTrue="1">
      <formula>$S77=3</formula>
    </cfRule>
    <cfRule type="expression" dxfId="34" priority="35" stopIfTrue="1">
      <formula>$S77=2</formula>
    </cfRule>
    <cfRule type="expression" dxfId="33" priority="36" stopIfTrue="1">
      <formula>$S77=1</formula>
    </cfRule>
  </conditionalFormatting>
  <conditionalFormatting sqref="C55:C86">
    <cfRule type="expression" dxfId="32" priority="31" stopIfTrue="1">
      <formula>$S55=3</formula>
    </cfRule>
    <cfRule type="expression" dxfId="31" priority="32" stopIfTrue="1">
      <formula>$S55=2</formula>
    </cfRule>
    <cfRule type="expression" dxfId="30" priority="33" stopIfTrue="1">
      <formula>$S55=1</formula>
    </cfRule>
  </conditionalFormatting>
  <conditionalFormatting sqref="C55:C86">
    <cfRule type="expression" dxfId="29" priority="28" stopIfTrue="1">
      <formula>$S55=3</formula>
    </cfRule>
    <cfRule type="expression" dxfId="28" priority="29" stopIfTrue="1">
      <formula>$S55=2</formula>
    </cfRule>
    <cfRule type="expression" dxfId="27" priority="30" stopIfTrue="1">
      <formula>$S55=1</formula>
    </cfRule>
  </conditionalFormatting>
  <conditionalFormatting sqref="C87:C116">
    <cfRule type="expression" dxfId="26" priority="25" stopIfTrue="1">
      <formula>$S87=3</formula>
    </cfRule>
    <cfRule type="expression" dxfId="25" priority="26" stopIfTrue="1">
      <formula>$S87=2</formula>
    </cfRule>
    <cfRule type="expression" dxfId="24" priority="27" stopIfTrue="1">
      <formula>$S87=1</formula>
    </cfRule>
  </conditionalFormatting>
  <conditionalFormatting sqref="C97:C105">
    <cfRule type="expression" dxfId="23" priority="22" stopIfTrue="1">
      <formula>$S97=3</formula>
    </cfRule>
    <cfRule type="expression" dxfId="22" priority="23" stopIfTrue="1">
      <formula>$S97=2</formula>
    </cfRule>
    <cfRule type="expression" dxfId="21" priority="24" stopIfTrue="1">
      <formula>$S97=1</formula>
    </cfRule>
  </conditionalFormatting>
  <conditionalFormatting sqref="C96:C105">
    <cfRule type="expression" dxfId="20" priority="19" stopIfTrue="1">
      <formula>$S96=3</formula>
    </cfRule>
    <cfRule type="expression" dxfId="19" priority="20" stopIfTrue="1">
      <formula>$S96=2</formula>
    </cfRule>
    <cfRule type="expression" dxfId="18" priority="21" stopIfTrue="1">
      <formula>$S96=1</formula>
    </cfRule>
  </conditionalFormatting>
  <conditionalFormatting sqref="C106:C115">
    <cfRule type="expression" dxfId="17" priority="16" stopIfTrue="1">
      <formula>$S106=3</formula>
    </cfRule>
    <cfRule type="expression" dxfId="16" priority="17" stopIfTrue="1">
      <formula>$S106=2</formula>
    </cfRule>
    <cfRule type="expression" dxfId="15" priority="18" stopIfTrue="1">
      <formula>$S106=1</formula>
    </cfRule>
  </conditionalFormatting>
  <conditionalFormatting sqref="C116">
    <cfRule type="expression" dxfId="14" priority="13" stopIfTrue="1">
      <formula>$S116=3</formula>
    </cfRule>
    <cfRule type="expression" dxfId="13" priority="14" stopIfTrue="1">
      <formula>$S116=2</formula>
    </cfRule>
    <cfRule type="expression" dxfId="12" priority="15" stopIfTrue="1">
      <formula>$S116=1</formula>
    </cfRule>
  </conditionalFormatting>
  <conditionalFormatting sqref="C117:C130">
    <cfRule type="expression" dxfId="11" priority="10" stopIfTrue="1">
      <formula>$S117=3</formula>
    </cfRule>
    <cfRule type="expression" dxfId="10" priority="11" stopIfTrue="1">
      <formula>$S117=2</formula>
    </cfRule>
    <cfRule type="expression" dxfId="9" priority="12" stopIfTrue="1">
      <formula>$S117=1</formula>
    </cfRule>
  </conditionalFormatting>
  <conditionalFormatting sqref="C117:C130">
    <cfRule type="expression" dxfId="8" priority="7" stopIfTrue="1">
      <formula>$S117=3</formula>
    </cfRule>
    <cfRule type="expression" dxfId="7" priority="8" stopIfTrue="1">
      <formula>$S117=2</formula>
    </cfRule>
    <cfRule type="expression" dxfId="6" priority="9" stopIfTrue="1">
      <formula>$S117=1</formula>
    </cfRule>
  </conditionalFormatting>
  <conditionalFormatting sqref="C131">
    <cfRule type="expression" dxfId="5" priority="4" stopIfTrue="1">
      <formula>$S131=3</formula>
    </cfRule>
    <cfRule type="expression" dxfId="4" priority="5" stopIfTrue="1">
      <formula>$S131=2</formula>
    </cfRule>
    <cfRule type="expression" dxfId="3" priority="6" stopIfTrue="1">
      <formula>$S131=1</formula>
    </cfRule>
  </conditionalFormatting>
  <conditionalFormatting sqref="C131">
    <cfRule type="expression" dxfId="2" priority="1" stopIfTrue="1">
      <formula>$S131=3</formula>
    </cfRule>
    <cfRule type="expression" dxfId="1" priority="2" stopIfTrue="1">
      <formula>$S131=2</formula>
    </cfRule>
    <cfRule type="expression" dxfId="0" priority="3" stopIfTrue="1">
      <formula>$S131=1</formula>
    </cfRule>
  </conditionalFormatting>
  <dataValidations count="3">
    <dataValidation type="list" allowBlank="1" showInputMessage="1" showErrorMessage="1" sqref="I5:I1004 E5:E1004">
      <formula1>Choices</formula1>
    </dataValidation>
    <dataValidation type="list" allowBlank="1" showInputMessage="1" showErrorMessage="1" sqref="D5:D1004">
      <formula1>Verbal</formula1>
    </dataValidation>
    <dataValidation type="list" allowBlank="1" showInputMessage="1" showErrorMessage="1" sqref="F223 F109 G5:G1004">
      <formula1>VA</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DB!$B$2:$B$4</xm:f>
          </x14:formula1>
          <xm:sqref>H5:H1004</xm:sqref>
        </x14:dataValidation>
        <x14:dataValidation type="list" allowBlank="1" showInputMessage="1" showErrorMessage="1">
          <x14:formula1>
            <xm:f>DB!$C$2:$C$18</xm:f>
          </x14:formula1>
          <xm:sqref>B5:B1004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6"/>
  </sheetPr>
  <dimension ref="A1:L87"/>
  <sheetViews>
    <sheetView tabSelected="1" topLeftCell="A58" zoomScale="70" zoomScaleNormal="70" workbookViewId="0">
      <selection activeCell="J63" sqref="J63"/>
    </sheetView>
  </sheetViews>
  <sheetFormatPr defaultRowHeight="14.4" x14ac:dyDescent="0.3"/>
  <cols>
    <col min="1" max="1" width="21.5546875" bestFit="1" customWidth="1"/>
    <col min="2" max="2" width="16.33203125" customWidth="1"/>
    <col min="3" max="3" width="26.109375" customWidth="1"/>
    <col min="4" max="4" width="24.21875" customWidth="1"/>
    <col min="5" max="5" width="12.109375" bestFit="1" customWidth="1"/>
    <col min="8" max="8" width="20.6640625" customWidth="1"/>
    <col min="9" max="9" width="19.88671875" customWidth="1"/>
    <col min="10" max="10" width="18" customWidth="1"/>
    <col min="11" max="11" width="12.5546875" customWidth="1"/>
    <col min="12" max="12" width="13.109375" customWidth="1"/>
  </cols>
  <sheetData>
    <row r="1" spans="1:12" ht="16.2" thickBot="1" x14ac:dyDescent="0.35">
      <c r="A1" s="65" t="s">
        <v>4</v>
      </c>
      <c r="B1" s="66" t="s">
        <v>127</v>
      </c>
      <c r="C1" s="66" t="s">
        <v>124</v>
      </c>
      <c r="D1" s="66" t="s">
        <v>125</v>
      </c>
      <c r="E1" s="67" t="s">
        <v>126</v>
      </c>
      <c r="H1" s="65" t="s">
        <v>64</v>
      </c>
      <c r="I1" s="66" t="s">
        <v>127</v>
      </c>
      <c r="J1" s="66" t="s">
        <v>124</v>
      </c>
      <c r="K1" s="66" t="s">
        <v>125</v>
      </c>
      <c r="L1" s="67" t="s">
        <v>126</v>
      </c>
    </row>
    <row r="2" spans="1:12" x14ac:dyDescent="0.3">
      <c r="A2" s="61" t="s">
        <v>29</v>
      </c>
      <c r="B2" s="62">
        <f>SUMIFS(Verbal_Error_Log!H:H,Verbal_Error_Log!G:G,"SC-Meaning")</f>
        <v>2</v>
      </c>
      <c r="C2" s="62">
        <f>SUMIFS(Verbal_Error_Log!H:H,Verbal_Error_Log!J:J,"1",Verbal_Error_Log!G:G,"SC-Meaning")</f>
        <v>2</v>
      </c>
      <c r="D2" s="63">
        <f>C2/B2</f>
        <v>1</v>
      </c>
      <c r="E2" s="64">
        <f>COUNTIFS(Verbal_Error_Log!J:J,"1",Verbal_Error_Log!G:G,"SC-Meaning")/COUNTIFS(Verbal_Error_Log!G:G,"SC-Meaning")</f>
        <v>1</v>
      </c>
      <c r="H2" s="61" t="s">
        <v>14</v>
      </c>
      <c r="I2" s="62">
        <f>SUMIFS(Verbal_Error_Log!H:H,Verbal_Error_Log!D:D,"SC")</f>
        <v>50</v>
      </c>
      <c r="J2" s="62">
        <f>SUMIFS(Verbal_Error_Log!H:H,Verbal_Error_Log!J:J,"1",Verbal_Error_Log!D:D,"SC")</f>
        <v>46</v>
      </c>
      <c r="K2" s="63">
        <f>J2/I2</f>
        <v>0.92</v>
      </c>
      <c r="L2" s="64">
        <f>COUNTIFS(Verbal_Error_Log!J:J,"1",Verbal_Error_Log!D:D,"SC")/COUNTIFS(Verbal_Error_Log!D:D,"SC")</f>
        <v>0.84615384615384615</v>
      </c>
    </row>
    <row r="3" spans="1:12" x14ac:dyDescent="0.3">
      <c r="A3" s="56" t="s">
        <v>30</v>
      </c>
      <c r="B3" s="49">
        <f>SUMIFS(Verbal_Error_Log!H:H,Verbal_Error_Log!G:G,"SC-Subject Verb")</f>
        <v>4</v>
      </c>
      <c r="C3" s="49">
        <f>SUMIFS(Verbal_Error_Log!H:H,Verbal_Error_Log!J:J,"1",Verbal_Error_Log!G:G,"SC-Subject Verb")</f>
        <v>4</v>
      </c>
      <c r="D3" s="52">
        <f t="shared" ref="D3:D27" si="0">C3/B3</f>
        <v>1</v>
      </c>
      <c r="E3" s="57">
        <f>COUNTIFS(Verbal_Error_Log!J:J,"1",Verbal_Error_Log!G:G,"SC-Subject Verb")/COUNTIFS(Verbal_Error_Log!G:G,"SC-Subject Verb")</f>
        <v>1</v>
      </c>
      <c r="H3" s="56" t="s">
        <v>15</v>
      </c>
      <c r="I3" s="49">
        <f>SUMIFS(Verbal_Error_Log!H:H,Verbal_Error_Log!D:D,"CR")</f>
        <v>36</v>
      </c>
      <c r="J3" s="49">
        <f>SUMIFS(Verbal_Error_Log!H:H,Verbal_Error_Log!J:J,"1",Verbal_Error_Log!D:D,"CR")</f>
        <v>28</v>
      </c>
      <c r="K3" s="52">
        <f>J3/I3</f>
        <v>0.77777777777777779</v>
      </c>
      <c r="L3" s="57">
        <f>COUNTIFS(Verbal_Error_Log!J:J,"1",Verbal_Error_Log!D:D,"CR")/COUNTIFS(Verbal_Error_Log!D:D,"CR")</f>
        <v>0.77777777777777779</v>
      </c>
    </row>
    <row r="4" spans="1:12" ht="15" thickBot="1" x14ac:dyDescent="0.35">
      <c r="A4" s="56" t="s">
        <v>31</v>
      </c>
      <c r="B4" s="49">
        <f>SUMIFS(Verbal_Error_Log!H:H,Verbal_Error_Log!G:G,"SC-Modifiers")</f>
        <v>6</v>
      </c>
      <c r="C4" s="49">
        <f>SUMIFS(Verbal_Error_Log!H:H,Verbal_Error_Log!J:J,"1",Verbal_Error_Log!G:G,"SC-Modifiers")</f>
        <v>6</v>
      </c>
      <c r="D4" s="52">
        <f t="shared" si="0"/>
        <v>1</v>
      </c>
      <c r="E4" s="57">
        <f>COUNTIFS(Verbal_Error_Log!J:J,"1",Verbal_Error_Log!G:G,"SC-Modifiers")/COUNTIFS(Verbal_Error_Log!G:G,"SC-Modifiers")</f>
        <v>1</v>
      </c>
      <c r="H4" s="31" t="s">
        <v>16</v>
      </c>
      <c r="I4" s="32">
        <f>SUMIFS(Verbal_Error_Log!H:H,Verbal_Error_Log!D:D,"RC")</f>
        <v>28</v>
      </c>
      <c r="J4" s="32">
        <f>SUMIFS(Verbal_Error_Log!H:H,Verbal_Error_Log!J:J,"1",Verbal_Error_Log!D:D,"RC")</f>
        <v>16</v>
      </c>
      <c r="K4" s="58">
        <f>J4/I4</f>
        <v>0.5714285714285714</v>
      </c>
      <c r="L4" s="59">
        <f>COUNTIFS(Verbal_Error_Log!J:J,"1",Verbal_Error_Log!D:D,"RC")/COUNTIFS(Verbal_Error_Log!D:D,"RC")</f>
        <v>0.5714285714285714</v>
      </c>
    </row>
    <row r="5" spans="1:12" x14ac:dyDescent="0.3">
      <c r="A5" s="3" t="s">
        <v>128</v>
      </c>
      <c r="B5" s="49">
        <f>SUMIFS(Verbal_Error_Log!H:H,Verbal_Error_Log!G:G,"SC- Parallelism")</f>
        <v>2</v>
      </c>
      <c r="C5" s="49">
        <f>SUMIFS(Verbal_Error_Log!H:H,Verbal_Error_Log!J:J,"1",Verbal_Error_Log!G:G,"SC- Parallelism")</f>
        <v>2</v>
      </c>
      <c r="D5" s="52">
        <f t="shared" si="0"/>
        <v>1</v>
      </c>
      <c r="E5" s="57">
        <f>COUNTIFS(Verbal_Error_Log!J:J,"1",Verbal_Error_Log!G:G,"SC- Parallelism")/COUNTIFS(Verbal_Error_Log!G:G,"SC- Parallelism")</f>
        <v>1</v>
      </c>
    </row>
    <row r="6" spans="1:12" x14ac:dyDescent="0.3">
      <c r="A6" s="56" t="s">
        <v>32</v>
      </c>
      <c r="B6" s="49">
        <f>SUMIFS(Verbal_Error_Log!H:H,Verbal_Error_Log!G:G,"SC- Pronouns")</f>
        <v>4</v>
      </c>
      <c r="C6" s="49">
        <f>SUMIFS(Verbal_Error_Log!H:H,Verbal_Error_Log!J:J,"1",Verbal_Error_Log!G:G,"SC- Pronouns")</f>
        <v>4</v>
      </c>
      <c r="D6" s="52">
        <f t="shared" si="0"/>
        <v>1</v>
      </c>
      <c r="E6" s="57">
        <f>COUNTIFS(Verbal_Error_Log!J:J,"1",Verbal_Error_Log!G:G,"SC- Pronouns")/COUNTIFS(Verbal_Error_Log!G:G,"SC- Pronouns")</f>
        <v>1</v>
      </c>
    </row>
    <row r="7" spans="1:12" x14ac:dyDescent="0.3">
      <c r="A7" s="56" t="s">
        <v>33</v>
      </c>
      <c r="B7" s="49">
        <f>SUMIFS(Verbal_Error_Log!H:H,Verbal_Error_Log!G:G,"SC- Verbs")</f>
        <v>6</v>
      </c>
      <c r="C7" s="49">
        <f>SUMIFS(Verbal_Error_Log!H:H,Verbal_Error_Log!J:J,"1",Verbal_Error_Log!G:G,"SC- Verbs")</f>
        <v>6</v>
      </c>
      <c r="D7" s="52">
        <f t="shared" si="0"/>
        <v>1</v>
      </c>
      <c r="E7" s="57">
        <f>COUNTIFS(Verbal_Error_Log!J:J,"1",Verbal_Error_Log!G:G,"SC- Verbs")/COUNTIFS(Verbal_Error_Log!G:G,"SC- Verbs")</f>
        <v>1</v>
      </c>
    </row>
    <row r="8" spans="1:12" x14ac:dyDescent="0.3">
      <c r="A8" s="56" t="s">
        <v>34</v>
      </c>
      <c r="B8" s="49">
        <f>SUMIFS(Verbal_Error_Log!H:H,Verbal_Error_Log!G:G,"SC- Comparisons")</f>
        <v>2</v>
      </c>
      <c r="C8" s="49">
        <f>SUMIFS(Verbal_Error_Log!H:H,Verbal_Error_Log!J:J,"1",Verbal_Error_Log!G:G,"SC- Comparisons")</f>
        <v>0</v>
      </c>
      <c r="D8" s="52">
        <f t="shared" si="0"/>
        <v>0</v>
      </c>
      <c r="E8" s="57">
        <f>COUNTIFS(Verbal_Error_Log!J:J,"1",Verbal_Error_Log!G:G,"SC- Comparisons")/COUNTIFS(Verbal_Error_Log!G:G,"SC- Comparisons")</f>
        <v>0</v>
      </c>
    </row>
    <row r="9" spans="1:12" x14ac:dyDescent="0.3">
      <c r="A9" s="56" t="s">
        <v>35</v>
      </c>
      <c r="B9" s="49">
        <f>SUMIFS(Verbal_Error_Log!H:H,Verbal_Error_Log!G:G,"SC- Idioms")</f>
        <v>8</v>
      </c>
      <c r="C9" s="49">
        <f>SUMIFS(Verbal_Error_Log!H:H,Verbal_Error_Log!J:J,"1",Verbal_Error_Log!G:G,"SC- Idioms")</f>
        <v>8</v>
      </c>
      <c r="D9" s="52">
        <f t="shared" si="0"/>
        <v>1</v>
      </c>
      <c r="E9" s="57">
        <f>COUNTIFS(Verbal_Error_Log!J:J,"1",Verbal_Error_Log!G:G,"SC- Idioms")/COUNTIFS(Verbal_Error_Log!G:G,"SC- Idioms")</f>
        <v>1</v>
      </c>
    </row>
    <row r="10" spans="1:12" x14ac:dyDescent="0.3">
      <c r="A10" s="56" t="s">
        <v>36</v>
      </c>
      <c r="B10" s="49">
        <f>SUMIFS(Verbal_Error_Log!H:H,Verbal_Error_Log!G:G,"SC- Sentence Structure")</f>
        <v>12</v>
      </c>
      <c r="C10" s="49">
        <f>SUMIFS(Verbal_Error_Log!H:H,Verbal_Error_Log!J:J,"1",Verbal_Error_Log!G:G,"SC- Sentence Structure")</f>
        <v>12</v>
      </c>
      <c r="D10" s="52">
        <f t="shared" si="0"/>
        <v>1</v>
      </c>
      <c r="E10" s="57">
        <f>COUNTIFS(Verbal_Error_Log!J:J,"1",Verbal_Error_Log!G:G,"SC- Sentence Structure")/COUNTIFS(Verbal_Error_Log!G:G,"SC- Sentence Structure")</f>
        <v>1</v>
      </c>
    </row>
    <row r="11" spans="1:12" x14ac:dyDescent="0.3">
      <c r="A11" s="56" t="s">
        <v>51</v>
      </c>
      <c r="B11" s="49">
        <f>SUMIFS(Verbal_Error_Log!H:H,Verbal_Error_Log!G:G,"SC- Misc")</f>
        <v>2</v>
      </c>
      <c r="C11" s="49">
        <f>SUMIFS(Verbal_Error_Log!H:H,Verbal_Error_Log!J:J,"1",Verbal_Error_Log!G:G,"SC- Misc")</f>
        <v>0</v>
      </c>
      <c r="D11" s="52">
        <f t="shared" si="0"/>
        <v>0</v>
      </c>
      <c r="E11" s="57">
        <f>COUNTIFS(Verbal_Error_Log!J:J,"1",Verbal_Error_Log!G:G,"SC- Misc")/COUNTIFS(Verbal_Error_Log!G:G,"SC- Misc")</f>
        <v>0</v>
      </c>
    </row>
    <row r="12" spans="1:12" x14ac:dyDescent="0.3">
      <c r="A12" s="56" t="s">
        <v>37</v>
      </c>
      <c r="B12" s="49">
        <f>SUMIFS(Verbal_Error_Log!H:H,Verbal_Error_Log!G:G,"CR- Inference")</f>
        <v>4</v>
      </c>
      <c r="C12" s="49">
        <f>SUMIFS(Verbal_Error_Log!H:H,Verbal_Error_Log!J:J,"1",Verbal_Error_Log!G:G,"CR- Inference")</f>
        <v>4</v>
      </c>
      <c r="D12" s="52">
        <f t="shared" si="0"/>
        <v>1</v>
      </c>
      <c r="E12" s="57">
        <f>COUNTIFS(Verbal_Error_Log!J:J,"1",Verbal_Error_Log!G:G,"CR- Inference")/COUNTIFS(Verbal_Error_Log!G:G,"CR- Inference")</f>
        <v>1</v>
      </c>
    </row>
    <row r="13" spans="1:12" x14ac:dyDescent="0.3">
      <c r="A13" s="56" t="s">
        <v>38</v>
      </c>
      <c r="B13" s="49">
        <f>SUMIFS(Verbal_Error_Log!H:H,Verbal_Error_Log!G:G,"CR-Assumption")</f>
        <v>6</v>
      </c>
      <c r="C13" s="49">
        <f>SUMIFS(Verbal_Error_Log!H:H,Verbal_Error_Log!J:J,"1",Verbal_Error_Log!G:G,"CR-Assumption")</f>
        <v>6</v>
      </c>
      <c r="D13" s="52">
        <f t="shared" si="0"/>
        <v>1</v>
      </c>
      <c r="E13" s="57">
        <f>COUNTIFS(Verbal_Error_Log!J:J,"1",Verbal_Error_Log!G:G,"CR-Assumption")/COUNTIFS(Verbal_Error_Log!G:G,"CR-Assumption")</f>
        <v>1</v>
      </c>
    </row>
    <row r="14" spans="1:12" x14ac:dyDescent="0.3">
      <c r="A14" s="56" t="s">
        <v>39</v>
      </c>
      <c r="B14" s="49">
        <f>SUMIFS(Verbal_Error_Log!H:H,Verbal_Error_Log!G:G,"CR-Evaluate")</f>
        <v>2</v>
      </c>
      <c r="C14" s="49">
        <f>SUMIFS(Verbal_Error_Log!H:H,Verbal_Error_Log!J:J,"1",Verbal_Error_Log!G:G,"CR-Evaluate")</f>
        <v>0</v>
      </c>
      <c r="D14" s="52">
        <f t="shared" si="0"/>
        <v>0</v>
      </c>
      <c r="E14" s="57">
        <f>COUNTIFS(Verbal_Error_Log!J:J,"1",Verbal_Error_Log!G:G,"CR-Evaluate")/COUNTIFS(Verbal_Error_Log!G:G,"CR-Evaluate")</f>
        <v>0</v>
      </c>
    </row>
    <row r="15" spans="1:12" x14ac:dyDescent="0.3">
      <c r="A15" s="56" t="s">
        <v>40</v>
      </c>
      <c r="B15" s="49">
        <f>SUMIFS(Verbal_Error_Log!H:H,Verbal_Error_Log!G:G,"CR- Weaken")</f>
        <v>4</v>
      </c>
      <c r="C15" s="49">
        <f>SUMIFS(Verbal_Error_Log!H:H,Verbal_Error_Log!J:J,"1",Verbal_Error_Log!G:G,"CR- Weaken")</f>
        <v>4</v>
      </c>
      <c r="D15" s="52">
        <f t="shared" si="0"/>
        <v>1</v>
      </c>
      <c r="E15" s="57">
        <f>COUNTIFS(Verbal_Error_Log!J:J,"1",Verbal_Error_Log!G:G,"CR- Weaken")/COUNTIFS(Verbal_Error_Log!G:G,"CR- Weaken")</f>
        <v>1</v>
      </c>
    </row>
    <row r="16" spans="1:12" x14ac:dyDescent="0.3">
      <c r="A16" s="56" t="s">
        <v>41</v>
      </c>
      <c r="B16" s="49">
        <f>SUMIFS(Verbal_Error_Log!H:H,Verbal_Error_Log!G:G,"CR- Strengthen")</f>
        <v>6</v>
      </c>
      <c r="C16" s="49">
        <f>SUMIFS(Verbal_Error_Log!H:H,Verbal_Error_Log!J:J,"1",Verbal_Error_Log!G:G,"CR- Strengthen")</f>
        <v>0</v>
      </c>
      <c r="D16" s="52">
        <f t="shared" si="0"/>
        <v>0</v>
      </c>
      <c r="E16" s="57">
        <f>COUNTIFS(Verbal_Error_Log!J:J,"1",Verbal_Error_Log!G:G,"CR- Strengthen")/COUNTIFS(Verbal_Error_Log!G:G,"CR- Strengthen")</f>
        <v>0</v>
      </c>
    </row>
    <row r="17" spans="1:5" x14ac:dyDescent="0.3">
      <c r="A17" s="56" t="s">
        <v>42</v>
      </c>
      <c r="B17" s="49">
        <f>SUMIFS(Verbal_Error_Log!H:H,Verbal_Error_Log!G:G,"CR-Bold Face")</f>
        <v>2</v>
      </c>
      <c r="C17" s="49">
        <f>SUMIFS(Verbal_Error_Log!H:H,Verbal_Error_Log!J:J,"1",Verbal_Error_Log!G:G,"CR-Bold Face")</f>
        <v>2</v>
      </c>
      <c r="D17" s="52">
        <f t="shared" si="0"/>
        <v>1</v>
      </c>
      <c r="E17" s="57">
        <f>COUNTIFS(Verbal_Error_Log!J:J,"1",Verbal_Error_Log!G:G,"CR-Bold Face")/COUNTIFS(Verbal_Error_Log!G:G,"CR-Bold Face")</f>
        <v>1</v>
      </c>
    </row>
    <row r="18" spans="1:5" x14ac:dyDescent="0.3">
      <c r="A18" s="56" t="s">
        <v>43</v>
      </c>
      <c r="B18" s="49">
        <f>SUMIFS(Verbal_Error_Log!H:H,Verbal_Error_Log!G:G,"CR- Paradox")</f>
        <v>4</v>
      </c>
      <c r="C18" s="49">
        <f>SUMIFS(Verbal_Error_Log!H:H,Verbal_Error_Log!J:J,"1",Verbal_Error_Log!G:G,"CR- Paradox")</f>
        <v>4</v>
      </c>
      <c r="D18" s="52">
        <f t="shared" si="0"/>
        <v>1</v>
      </c>
      <c r="E18" s="57">
        <f>COUNTIFS(Verbal_Error_Log!J:J,"1",Verbal_Error_Log!G:G,"CR- Paradox")/COUNTIFS(Verbal_Error_Log!G:G,"CR- Paradox")</f>
        <v>1</v>
      </c>
    </row>
    <row r="19" spans="1:5" x14ac:dyDescent="0.3">
      <c r="A19" s="56" t="s">
        <v>44</v>
      </c>
      <c r="B19" s="49">
        <f>SUMIFS(Verbal_Error_Log!H:H,Verbal_Error_Log!G:G,"CR- Logically Complete")</f>
        <v>6</v>
      </c>
      <c r="C19" s="49">
        <f>SUMIFS(Verbal_Error_Log!H:H,Verbal_Error_Log!J:J,"1",Verbal_Error_Log!G:G,"CR- Logically Complete")</f>
        <v>6</v>
      </c>
      <c r="D19" s="52">
        <f t="shared" si="0"/>
        <v>1</v>
      </c>
      <c r="E19" s="57">
        <f>COUNTIFS(Verbal_Error_Log!J:J,"1",Verbal_Error_Log!G:G,"CR- Logically Complete")/COUNTIFS(Verbal_Error_Log!G:G,"CR- Logically Complete")</f>
        <v>1</v>
      </c>
    </row>
    <row r="20" spans="1:5" x14ac:dyDescent="0.3">
      <c r="A20" s="56" t="s">
        <v>45</v>
      </c>
      <c r="B20" s="49">
        <f>SUMIFS(Verbal_Error_Log!H:H,Verbal_Error_Log!G:G,"CR- Misc")</f>
        <v>2</v>
      </c>
      <c r="C20" s="49">
        <f>SUMIFS(Verbal_Error_Log!H:H,Verbal_Error_Log!J:J,"1",Verbal_Error_Log!G:G,"CR- Misc")</f>
        <v>2</v>
      </c>
      <c r="D20" s="52">
        <f t="shared" si="0"/>
        <v>1</v>
      </c>
      <c r="E20" s="57">
        <f>COUNTIFS(Verbal_Error_Log!J:J,"1",Verbal_Error_Log!G:G,"CR- Misc")/COUNTIFS(Verbal_Error_Log!G:G,"CR- Misc")</f>
        <v>1</v>
      </c>
    </row>
    <row r="21" spans="1:5" x14ac:dyDescent="0.3">
      <c r="A21" s="56" t="s">
        <v>46</v>
      </c>
      <c r="B21" s="49">
        <f>SUMIFS(Verbal_Error_Log!H:H,Verbal_Error_Log!G:G,"RC- Main Point")</f>
        <v>4</v>
      </c>
      <c r="C21" s="49">
        <f>SUMIFS(Verbal_Error_Log!H:H,Verbal_Error_Log!J:J,"1",Verbal_Error_Log!G:G,"RC- Main Point")</f>
        <v>4</v>
      </c>
      <c r="D21" s="52">
        <f t="shared" si="0"/>
        <v>1</v>
      </c>
      <c r="E21" s="57">
        <f>COUNTIFS(Verbal_Error_Log!J:J,"1",Verbal_Error_Log!G:G,"RC- Main Point")/COUNTIFS(Verbal_Error_Log!G:G,"RC- Main Point")</f>
        <v>1</v>
      </c>
    </row>
    <row r="22" spans="1:5" x14ac:dyDescent="0.3">
      <c r="A22" s="56" t="s">
        <v>47</v>
      </c>
      <c r="B22" s="49">
        <f>SUMIFS(Verbal_Error_Log!H:H,Verbal_Error_Log!G:G,"RC- Inference")</f>
        <v>6</v>
      </c>
      <c r="C22" s="49">
        <f>SUMIFS(Verbal_Error_Log!H:H,Verbal_Error_Log!J:J,"1",Verbal_Error_Log!G:G,"RC- Inference")</f>
        <v>6</v>
      </c>
      <c r="D22" s="52">
        <f t="shared" si="0"/>
        <v>1</v>
      </c>
      <c r="E22" s="57">
        <f>COUNTIFS(Verbal_Error_Log!J:J,"1",Verbal_Error_Log!G:G,"RC- Inference")/COUNTIFS(Verbal_Error_Log!G:G,"RC- Inference")</f>
        <v>1</v>
      </c>
    </row>
    <row r="23" spans="1:5" x14ac:dyDescent="0.3">
      <c r="A23" s="56" t="s">
        <v>48</v>
      </c>
      <c r="B23" s="49">
        <f>SUMIFS(Verbal_Error_Log!H:H,Verbal_Error_Log!G:G,"RC- Detail")</f>
        <v>2</v>
      </c>
      <c r="C23" s="49">
        <f>SUMIFS(Verbal_Error_Log!H:H,Verbal_Error_Log!J:J,"1",Verbal_Error_Log!G:G,"RC- Detail")</f>
        <v>0</v>
      </c>
      <c r="D23" s="52">
        <f t="shared" si="0"/>
        <v>0</v>
      </c>
      <c r="E23" s="57">
        <f>COUNTIFS(Verbal_Error_Log!J:J,"1",Verbal_Error_Log!G:G,"RC- Detail")/COUNTIFS(Verbal_Error_Log!G:G,"RC- Detail")</f>
        <v>0</v>
      </c>
    </row>
    <row r="24" spans="1:5" x14ac:dyDescent="0.3">
      <c r="A24" s="56" t="s">
        <v>49</v>
      </c>
      <c r="B24" s="49">
        <f>SUMIFS(Verbal_Error_Log!H:H,Verbal_Error_Log!G:G,"RC- Structure")</f>
        <v>4</v>
      </c>
      <c r="C24" s="49">
        <f>SUMIFS(Verbal_Error_Log!H:H,Verbal_Error_Log!J:J,"1",Verbal_Error_Log!G:G,"RC- Structure")</f>
        <v>0</v>
      </c>
      <c r="D24" s="52">
        <f t="shared" si="0"/>
        <v>0</v>
      </c>
      <c r="E24" s="57">
        <f>COUNTIFS(Verbal_Error_Log!J:J,"1",Verbal_Error_Log!G:G,"RC- Structure")/COUNTIFS(Verbal_Error_Log!G:G,"RC- Structure")</f>
        <v>0</v>
      </c>
    </row>
    <row r="25" spans="1:5" x14ac:dyDescent="0.3">
      <c r="A25" s="56" t="s">
        <v>71</v>
      </c>
      <c r="B25" s="49">
        <f>SUMIFS(Verbal_Error_Log!H:H,Verbal_Error_Log!G:G,"RC-Function")</f>
        <v>6</v>
      </c>
      <c r="C25" s="49">
        <f>SUMIFS(Verbal_Error_Log!H:H,Verbal_Error_Log!J:J,"1",Verbal_Error_Log!G:G,"RC-Function")</f>
        <v>0</v>
      </c>
      <c r="D25" s="52">
        <f t="shared" si="0"/>
        <v>0</v>
      </c>
      <c r="E25" s="57">
        <f>COUNTIFS(Verbal_Error_Log!J:J,"1",Verbal_Error_Log!G:G,"RC-Function")/COUNTIFS(Verbal_Error_Log!G:G,"RC-Function")</f>
        <v>0</v>
      </c>
    </row>
    <row r="26" spans="1:5" x14ac:dyDescent="0.3">
      <c r="A26" s="56" t="s">
        <v>72</v>
      </c>
      <c r="B26" s="49">
        <f>SUMIFS(Verbal_Error_Log!H:H,Verbal_Error_Log!G:G,"RC-Tone")</f>
        <v>2</v>
      </c>
      <c r="C26" s="49">
        <f>SUMIFS(Verbal_Error_Log!H:H,Verbal_Error_Log!J:J,"1",Verbal_Error_Log!G:G,"RC-Tone")</f>
        <v>2</v>
      </c>
      <c r="D26" s="52">
        <f t="shared" si="0"/>
        <v>1</v>
      </c>
      <c r="E26" s="57">
        <f>COUNTIFS(Verbal_Error_Log!J:J,"1",Verbal_Error_Log!G:G,"RC-Tone")/COUNTIFS(Verbal_Error_Log!G:G,"RC-Tone")</f>
        <v>1</v>
      </c>
    </row>
    <row r="27" spans="1:5" ht="15" thickBot="1" x14ac:dyDescent="0.35">
      <c r="A27" s="31" t="s">
        <v>50</v>
      </c>
      <c r="B27" s="32">
        <f>SUMIFS(Verbal_Error_Log!H:H,Verbal_Error_Log!G:G,"RC- Misc")</f>
        <v>4</v>
      </c>
      <c r="C27" s="32">
        <f>SUMIFS(Verbal_Error_Log!H:H,Verbal_Error_Log!J:J,"1",Verbal_Error_Log!G:G,"RC- Misc")</f>
        <v>4</v>
      </c>
      <c r="D27" s="58">
        <f t="shared" si="0"/>
        <v>1</v>
      </c>
      <c r="E27" s="59">
        <f>COUNTIFS(Verbal_Error_Log!J:J,"1",Verbal_Error_Log!G:G,"RC- Misc")/COUNTIFS(Verbal_Error_Log!G:G,"RC- Misc")</f>
        <v>1</v>
      </c>
    </row>
    <row r="28" spans="1:5" x14ac:dyDescent="0.3">
      <c r="A28" s="14"/>
      <c r="B28" s="14"/>
      <c r="C28" s="14"/>
    </row>
    <row r="29" spans="1:5" x14ac:dyDescent="0.3">
      <c r="A29" s="14"/>
      <c r="B29" s="14"/>
      <c r="C29" s="14"/>
    </row>
    <row r="30" spans="1:5" x14ac:dyDescent="0.3">
      <c r="A30" s="14"/>
      <c r="B30" s="14"/>
      <c r="C30" s="14"/>
    </row>
    <row r="31" spans="1:5" x14ac:dyDescent="0.3">
      <c r="A31" s="14"/>
      <c r="B31" s="14"/>
      <c r="C31" s="14"/>
      <c r="D31" s="11"/>
    </row>
    <row r="32" spans="1:5" x14ac:dyDescent="0.3">
      <c r="A32" s="14"/>
      <c r="B32" s="14"/>
      <c r="C32" s="14"/>
      <c r="D32" s="11"/>
    </row>
    <row r="33" spans="1:4" x14ac:dyDescent="0.3">
      <c r="A33" s="14"/>
      <c r="B33" s="14"/>
      <c r="C33" s="14"/>
      <c r="D33" s="11"/>
    </row>
    <row r="34" spans="1:4" x14ac:dyDescent="0.3">
      <c r="A34" s="14"/>
      <c r="B34" s="14"/>
      <c r="C34" s="14"/>
      <c r="D34" s="11"/>
    </row>
    <row r="35" spans="1:4" x14ac:dyDescent="0.3">
      <c r="A35" s="14"/>
      <c r="B35" s="14"/>
      <c r="C35" s="14"/>
      <c r="D35" s="11"/>
    </row>
    <row r="36" spans="1:4" x14ac:dyDescent="0.3">
      <c r="A36" s="14"/>
      <c r="B36" s="14"/>
      <c r="C36" s="14"/>
      <c r="D36" s="11"/>
    </row>
    <row r="37" spans="1:4" x14ac:dyDescent="0.3">
      <c r="A37" s="14"/>
      <c r="B37" s="14"/>
      <c r="C37" s="14"/>
      <c r="D37" s="11"/>
    </row>
    <row r="38" spans="1:4" x14ac:dyDescent="0.3">
      <c r="A38" s="14"/>
      <c r="B38" s="14"/>
      <c r="C38" s="14"/>
    </row>
    <row r="39" spans="1:4" x14ac:dyDescent="0.3">
      <c r="A39" s="14"/>
      <c r="B39" s="14"/>
      <c r="C39" s="14"/>
    </row>
    <row r="40" spans="1:4" x14ac:dyDescent="0.3">
      <c r="A40" s="14"/>
      <c r="B40" s="14"/>
      <c r="C40" s="14"/>
    </row>
    <row r="41" spans="1:4" x14ac:dyDescent="0.3">
      <c r="A41" s="14"/>
      <c r="B41" s="14"/>
      <c r="C41" s="14"/>
    </row>
    <row r="42" spans="1:4" x14ac:dyDescent="0.3">
      <c r="A42" s="14"/>
      <c r="B42" s="14"/>
      <c r="C42" s="14"/>
    </row>
    <row r="43" spans="1:4" x14ac:dyDescent="0.3">
      <c r="A43" s="14"/>
      <c r="B43" s="14"/>
      <c r="C43" s="14"/>
    </row>
    <row r="44" spans="1:4" x14ac:dyDescent="0.3">
      <c r="A44" s="14"/>
      <c r="B44" s="14"/>
      <c r="C44" s="14"/>
    </row>
    <row r="45" spans="1:4" x14ac:dyDescent="0.3">
      <c r="A45" s="14"/>
      <c r="B45" s="14"/>
      <c r="C45" s="14"/>
    </row>
    <row r="46" spans="1:4" x14ac:dyDescent="0.3">
      <c r="A46" s="14"/>
      <c r="B46" s="14"/>
      <c r="C46" s="14"/>
    </row>
    <row r="47" spans="1:4" x14ac:dyDescent="0.3">
      <c r="A47" s="14"/>
      <c r="B47" s="14"/>
      <c r="C47" s="14"/>
    </row>
    <row r="48" spans="1:4" x14ac:dyDescent="0.3">
      <c r="A48" s="14"/>
      <c r="B48" s="14"/>
      <c r="C48" s="14"/>
    </row>
    <row r="49" spans="1:10" x14ac:dyDescent="0.3">
      <c r="A49" s="14"/>
      <c r="B49" s="14"/>
      <c r="C49" s="14"/>
    </row>
    <row r="50" spans="1:10" x14ac:dyDescent="0.3">
      <c r="A50" s="14"/>
      <c r="B50" s="14"/>
      <c r="C50" s="14"/>
    </row>
    <row r="51" spans="1:10" x14ac:dyDescent="0.3">
      <c r="A51" s="14"/>
      <c r="B51" s="14"/>
      <c r="C51" s="14"/>
    </row>
    <row r="52" spans="1:10" x14ac:dyDescent="0.3">
      <c r="A52" s="14"/>
      <c r="B52" s="14"/>
      <c r="C52" s="14"/>
    </row>
    <row r="53" spans="1:10" x14ac:dyDescent="0.3">
      <c r="A53" s="14"/>
      <c r="B53" s="14"/>
      <c r="C53" s="14"/>
    </row>
    <row r="54" spans="1:10" x14ac:dyDescent="0.3">
      <c r="A54" s="14"/>
      <c r="B54" s="14"/>
      <c r="C54" s="14"/>
    </row>
    <row r="55" spans="1:10" x14ac:dyDescent="0.3">
      <c r="A55" s="14"/>
      <c r="B55" s="14"/>
      <c r="C55" s="14"/>
    </row>
    <row r="56" spans="1:10" x14ac:dyDescent="0.3">
      <c r="A56" s="14"/>
      <c r="B56" s="14"/>
      <c r="C56" s="14"/>
    </row>
    <row r="57" spans="1:10" x14ac:dyDescent="0.3">
      <c r="A57" s="14"/>
      <c r="B57" s="14"/>
      <c r="C57" s="14"/>
    </row>
    <row r="58" spans="1:10" x14ac:dyDescent="0.3">
      <c r="A58" s="14"/>
      <c r="B58" s="14"/>
      <c r="C58" s="14"/>
    </row>
    <row r="59" spans="1:10" x14ac:dyDescent="0.3">
      <c r="A59" s="14"/>
      <c r="B59" s="14"/>
      <c r="C59" s="14"/>
    </row>
    <row r="60" spans="1:10" ht="15" thickBot="1" x14ac:dyDescent="0.35">
      <c r="A60" s="14"/>
      <c r="B60" s="14"/>
      <c r="C60" s="14"/>
    </row>
    <row r="61" spans="1:10" ht="78" x14ac:dyDescent="0.3">
      <c r="A61" s="53" t="s">
        <v>4</v>
      </c>
      <c r="B61" s="98" t="s">
        <v>163</v>
      </c>
      <c r="C61" s="98" t="s">
        <v>164</v>
      </c>
      <c r="D61" s="99" t="s">
        <v>165</v>
      </c>
      <c r="G61" s="53" t="s">
        <v>64</v>
      </c>
      <c r="H61" s="98" t="s">
        <v>163</v>
      </c>
      <c r="I61" s="98" t="s">
        <v>164</v>
      </c>
      <c r="J61" s="99" t="s">
        <v>165</v>
      </c>
    </row>
    <row r="62" spans="1:10" x14ac:dyDescent="0.3">
      <c r="A62" s="56" t="s">
        <v>29</v>
      </c>
      <c r="B62" s="100">
        <f>(SUMIFS(Verbal_Error_Log!$F:$F,Verbal_Error_Log!$G:$G,"SC-Meaning"))/60</f>
        <v>5</v>
      </c>
      <c r="C62" s="100">
        <f>(SUMIFS(Verbal_Error_Log!$F:$F,Verbal_Error_Log!$G:$G,"SC-Meaning",Verbal_Error_Log!$J:$J,"1"))/60</f>
        <v>5</v>
      </c>
      <c r="D62" s="101">
        <f>(SUMIFS(Verbal_Error_Log!$F:$F,Verbal_Error_Log!$G:$G,"SC-Meaning",Verbal_Error_Log!$J:$J,"0"))/60</f>
        <v>0</v>
      </c>
      <c r="G62" s="56" t="s">
        <v>14</v>
      </c>
      <c r="H62" s="100">
        <f>(SUMIFS(Verbal_Error_Log!$F:$F,Verbal_Error_Log!$D:$D,"SC"))/60</f>
        <v>65</v>
      </c>
      <c r="I62" s="100">
        <f>(SUMIFS(Verbal_Error_Log!$F:$F,Verbal_Error_Log!$D:$D,"SC",Verbal_Error_Log!$J:$J,"1"))/60</f>
        <v>55</v>
      </c>
      <c r="J62" s="101">
        <f>(SUMIFS(Verbal_Error_Log!$F:$F,Verbal_Error_Log!$D:$D,"SC",Verbal_Error_Log!$J:$J,"0"))/60</f>
        <v>10</v>
      </c>
    </row>
    <row r="63" spans="1:10" x14ac:dyDescent="0.3">
      <c r="A63" s="56" t="s">
        <v>30</v>
      </c>
      <c r="B63" s="100">
        <f>(SUMIFS(Verbal_Error_Log!$F:$F,Verbal_Error_Log!$G:$G,"SC-Subject Verb"))/60</f>
        <v>5</v>
      </c>
      <c r="C63" s="100">
        <f>(SUMIFS(Verbal_Error_Log!$F:$F,Verbal_Error_Log!$G:$G,"SC-Subject Verb",Verbal_Error_Log!$J:$J,"1"))/60</f>
        <v>5</v>
      </c>
      <c r="D63" s="101">
        <f>(SUMIFS(Verbal_Error_Log!$F:$F,Verbal_Error_Log!$G:$G,"SC-Subject Verb",Verbal_Error_Log!$J:$J,"0"))/60</f>
        <v>0</v>
      </c>
      <c r="G63" s="56" t="s">
        <v>15</v>
      </c>
      <c r="H63" s="100">
        <f>(SUMIFS(Verbal_Error_Log!$F:$F,Verbal_Error_Log!$D:$D,"CR"))/60</f>
        <v>45</v>
      </c>
      <c r="I63" s="100">
        <f>(SUMIFS(Verbal_Error_Log!$F:$F,Verbal_Error_Log!$D:$D,"CR",Verbal_Error_Log!$J:$J,"1"))/60</f>
        <v>35</v>
      </c>
      <c r="J63" s="101">
        <f>(SUMIFS(Verbal_Error_Log!$F:$F,Verbal_Error_Log!$D:$D,"CR",Verbal_Error_Log!$J:$J,"0"))/60</f>
        <v>10</v>
      </c>
    </row>
    <row r="64" spans="1:10" ht="15" thickBot="1" x14ac:dyDescent="0.35">
      <c r="A64" s="56" t="s">
        <v>31</v>
      </c>
      <c r="B64" s="100">
        <f>(SUMIFS(Verbal_Error_Log!$F:$F,Verbal_Error_Log!$G:$G,"SC-Modifiers"))/60</f>
        <v>5</v>
      </c>
      <c r="C64" s="100">
        <f>(SUMIFS(Verbal_Error_Log!$F:$F,Verbal_Error_Log!$G:$G,"SC-Modifiers",Verbal_Error_Log!$J:$J,"1"))/60</f>
        <v>5</v>
      </c>
      <c r="D64" s="101">
        <f>(SUMIFS(Verbal_Error_Log!$F:$F,Verbal_Error_Log!$G:$G,"SC-Modifiers",Verbal_Error_Log!$J:$J,"0"))/60</f>
        <v>0</v>
      </c>
      <c r="G64" s="31" t="s">
        <v>16</v>
      </c>
      <c r="H64" s="102">
        <f>(SUMIFS(Verbal_Error_Log!$F:$F,Verbal_Error_Log!$D:$D,"RC"))/60</f>
        <v>35</v>
      </c>
      <c r="I64" s="102">
        <f>(SUMIFS(Verbal_Error_Log!$F:$F,Verbal_Error_Log!$D:$D,"RC",Verbal_Error_Log!$J:$J,"1"))/60</f>
        <v>20</v>
      </c>
      <c r="J64" s="103">
        <f>(SUMIFS(Verbal_Error_Log!$F:$F,Verbal_Error_Log!$D:$D,"RC",Verbal_Error_Log!$J:$J,"0"))/60</f>
        <v>15</v>
      </c>
    </row>
    <row r="65" spans="1:4" x14ac:dyDescent="0.3">
      <c r="A65" s="7" t="s">
        <v>128</v>
      </c>
      <c r="B65" s="100">
        <f>(SUMIFS(Verbal_Error_Log!$F:$F,Verbal_Error_Log!$G:$G,"SC- Parallelism"))/60</f>
        <v>5</v>
      </c>
      <c r="C65" s="100">
        <f>(SUMIFS(Verbal_Error_Log!$F:$F,Verbal_Error_Log!$G:$G,"SC- Parallelism",Verbal_Error_Log!$J:$J,"1"))/60</f>
        <v>5</v>
      </c>
      <c r="D65" s="101">
        <f>(SUMIFS(Verbal_Error_Log!$F:$F,Verbal_Error_Log!$G:$G,"SC- Parallelism",Verbal_Error_Log!$J:$J,"0"))/60</f>
        <v>0</v>
      </c>
    </row>
    <row r="66" spans="1:4" x14ac:dyDescent="0.3">
      <c r="A66" s="56" t="s">
        <v>32</v>
      </c>
      <c r="B66" s="100">
        <f>(SUMIFS(Verbal_Error_Log!$F:$F,Verbal_Error_Log!$G:$G,"SC- Pronouns"))/60</f>
        <v>5</v>
      </c>
      <c r="C66" s="100">
        <f>(SUMIFS(Verbal_Error_Log!$F:$F,Verbal_Error_Log!$G:$G,"SC- Pronouns",Verbal_Error_Log!$J:$J,"1"))/60</f>
        <v>5</v>
      </c>
      <c r="D66" s="101">
        <f>(SUMIFS(Verbal_Error_Log!$F:$F,Verbal_Error_Log!$G:$G,"SC- Pronouns",Verbal_Error_Log!$J:$J,"0"))/60</f>
        <v>0</v>
      </c>
    </row>
    <row r="67" spans="1:4" x14ac:dyDescent="0.3">
      <c r="A67" s="56" t="s">
        <v>33</v>
      </c>
      <c r="B67" s="100">
        <f>(SUMIFS(Verbal_Error_Log!$F:$F,Verbal_Error_Log!$G:$G,"SC- Verbs"))/60</f>
        <v>5</v>
      </c>
      <c r="C67" s="100">
        <f>(SUMIFS(Verbal_Error_Log!$F:$F,Verbal_Error_Log!$G:$G,"SC- Verbs",Verbal_Error_Log!$J:$J,"1"))/60</f>
        <v>5</v>
      </c>
      <c r="D67" s="101">
        <f>(SUMIFS(Verbal_Error_Log!$F:$F,Verbal_Error_Log!$G:$G,"SC- Verbs",Verbal_Error_Log!$J:$J,"0"))/60</f>
        <v>0</v>
      </c>
    </row>
    <row r="68" spans="1:4" x14ac:dyDescent="0.3">
      <c r="A68" s="56" t="s">
        <v>34</v>
      </c>
      <c r="B68" s="100">
        <f>(SUMIFS(Verbal_Error_Log!$F:$F,Verbal_Error_Log!$G:$G,"SC- Comparisons"))/60</f>
        <v>5</v>
      </c>
      <c r="C68" s="100">
        <f>(SUMIFS(Verbal_Error_Log!$F:$F,Verbal_Error_Log!$G:$G,"SC- Comparisons",Verbal_Error_Log!$J:$J,"1"))/60</f>
        <v>0</v>
      </c>
      <c r="D68" s="101">
        <f>(SUMIFS(Verbal_Error_Log!$F:$F,Verbal_Error_Log!$G:$G,"SC- Comparisons",Verbal_Error_Log!$J:$J,"0"))/60</f>
        <v>5</v>
      </c>
    </row>
    <row r="69" spans="1:4" x14ac:dyDescent="0.3">
      <c r="A69" s="56" t="s">
        <v>35</v>
      </c>
      <c r="B69" s="100">
        <f>(SUMIFS(Verbal_Error_Log!$F:$F,Verbal_Error_Log!$G:$G,"SC- Idioms"))/60</f>
        <v>10</v>
      </c>
      <c r="C69" s="100">
        <f>(SUMIFS(Verbal_Error_Log!$F:$F,Verbal_Error_Log!$G:$G,"SC- Idioms",Verbal_Error_Log!$J:$J,"1"))/60</f>
        <v>10</v>
      </c>
      <c r="D69" s="101">
        <f>(SUMIFS(Verbal_Error_Log!$F:$F,Verbal_Error_Log!$G:$G,"SC- Idioms",Verbal_Error_Log!$J:$J,"0"))/60</f>
        <v>0</v>
      </c>
    </row>
    <row r="70" spans="1:4" x14ac:dyDescent="0.3">
      <c r="A70" s="56" t="s">
        <v>36</v>
      </c>
      <c r="B70" s="100">
        <f>(SUMIFS(Verbal_Error_Log!$F:$F,Verbal_Error_Log!$G:$G,"SC- Sentence Structure"))/60</f>
        <v>10</v>
      </c>
      <c r="C70" s="100">
        <f>(SUMIFS(Verbal_Error_Log!$F:$F,Verbal_Error_Log!$G:$G,"SC- Sentence Structure",Verbal_Error_Log!$J:$J,"1"))/60</f>
        <v>10</v>
      </c>
      <c r="D70" s="101">
        <f>(SUMIFS(Verbal_Error_Log!$F:$F,Verbal_Error_Log!$G:$G,"SC- Sentence Structure",Verbal_Error_Log!$J:$J,"0"))/60</f>
        <v>0</v>
      </c>
    </row>
    <row r="71" spans="1:4" x14ac:dyDescent="0.3">
      <c r="A71" s="56" t="s">
        <v>51</v>
      </c>
      <c r="B71" s="100">
        <f>(SUMIFS(Verbal_Error_Log!$F:$F,Verbal_Error_Log!$G:$G,"SC- Misc"))/60</f>
        <v>5</v>
      </c>
      <c r="C71" s="100">
        <f>(SUMIFS(Verbal_Error_Log!$F:$F,Verbal_Error_Log!$G:$G,"SC- Misc",Verbal_Error_Log!$J:$J,"1"))/60</f>
        <v>0</v>
      </c>
      <c r="D71" s="101">
        <f>(SUMIFS(Verbal_Error_Log!$F:$F,Verbal_Error_Log!$G:$G,"SC- Misc",Verbal_Error_Log!$J:$J,"0"))/60</f>
        <v>5</v>
      </c>
    </row>
    <row r="72" spans="1:4" x14ac:dyDescent="0.3">
      <c r="A72" s="56" t="s">
        <v>37</v>
      </c>
      <c r="B72" s="100">
        <f>(SUMIFS(Verbal_Error_Log!$F:$F,Verbal_Error_Log!$G:$G,"CR- Inference"))/60</f>
        <v>5</v>
      </c>
      <c r="C72" s="100">
        <f>(SUMIFS(Verbal_Error_Log!$F:$F,Verbal_Error_Log!$G:$G,"CR- Inference",Verbal_Error_Log!$J:$J,"1"))/60</f>
        <v>5</v>
      </c>
      <c r="D72" s="101">
        <f>(SUMIFS(Verbal_Error_Log!$F:$F,Verbal_Error_Log!$G:$G,"CR- Inference",Verbal_Error_Log!$J:$J,"0"))/60</f>
        <v>0</v>
      </c>
    </row>
    <row r="73" spans="1:4" x14ac:dyDescent="0.3">
      <c r="A73" s="56" t="s">
        <v>38</v>
      </c>
      <c r="B73" s="100">
        <f>(SUMIFS(Verbal_Error_Log!$F:$F,Verbal_Error_Log!$G:$G,"CR-Assumption"))/60</f>
        <v>5</v>
      </c>
      <c r="C73" s="100">
        <f>(SUMIFS(Verbal_Error_Log!$F:$F,Verbal_Error_Log!$G:$G,"CR-Assumption",Verbal_Error_Log!$J:$J,"1"))/60</f>
        <v>5</v>
      </c>
      <c r="D73" s="101">
        <f>(SUMIFS(Verbal_Error_Log!$F:$F,Verbal_Error_Log!$G:$G,"CR-Assumption",Verbal_Error_Log!$J:$J,"0"))/60</f>
        <v>0</v>
      </c>
    </row>
    <row r="74" spans="1:4" x14ac:dyDescent="0.3">
      <c r="A74" s="56" t="s">
        <v>39</v>
      </c>
      <c r="B74" s="100">
        <f>(SUMIFS(Verbal_Error_Log!$F:$F,Verbal_Error_Log!$G:$G,"CR-Evaluate"))/60</f>
        <v>5</v>
      </c>
      <c r="C74" s="100">
        <f>(SUMIFS(Verbal_Error_Log!$F:$F,Verbal_Error_Log!$G:$G,"CR-Evaluate",Verbal_Error_Log!$J:$J,"1"))/60</f>
        <v>0</v>
      </c>
      <c r="D74" s="101">
        <f>(SUMIFS(Verbal_Error_Log!$F:$F,Verbal_Error_Log!$G:$G,"CR-Evaluate",Verbal_Error_Log!$J:$J,"0"))/60</f>
        <v>5</v>
      </c>
    </row>
    <row r="75" spans="1:4" x14ac:dyDescent="0.3">
      <c r="A75" s="56" t="s">
        <v>40</v>
      </c>
      <c r="B75" s="100">
        <f>(SUMIFS(Verbal_Error_Log!$F:$F,Verbal_Error_Log!$G:$G,"CR- Weaken"))/60</f>
        <v>5</v>
      </c>
      <c r="C75" s="100">
        <f>(SUMIFS(Verbal_Error_Log!$F:$F,Verbal_Error_Log!$G:$G,"CR- WeaJen",Verbal_Error_Log!$J:$J,"1"))/60</f>
        <v>0</v>
      </c>
      <c r="D75" s="101">
        <f>(SUMIFS(Verbal_Error_Log!$F:$F,Verbal_Error_Log!$G:$G,"CR- WeaJen",Verbal_Error_Log!$J:$J,"0"))/60</f>
        <v>0</v>
      </c>
    </row>
    <row r="76" spans="1:4" x14ac:dyDescent="0.3">
      <c r="A76" s="56" t="s">
        <v>41</v>
      </c>
      <c r="B76" s="100">
        <f>(SUMIFS(Verbal_Error_Log!$F:$F,Verbal_Error_Log!$G:$G,"CR- Strengthen"))/60</f>
        <v>5</v>
      </c>
      <c r="C76" s="100">
        <f>(SUMIFS(Verbal_Error_Log!$F:$F,Verbal_Error_Log!$G:$G,"CR- Strengthen",Verbal_Error_Log!$J:$J,"1"))/60</f>
        <v>0</v>
      </c>
      <c r="D76" s="101">
        <f>(SUMIFS(Verbal_Error_Log!$F:$F,Verbal_Error_Log!$G:$G,"CR- Strengthen",Verbal_Error_Log!$J:$J,"0"))/60</f>
        <v>5</v>
      </c>
    </row>
    <row r="77" spans="1:4" x14ac:dyDescent="0.3">
      <c r="A77" s="56" t="s">
        <v>42</v>
      </c>
      <c r="B77" s="100">
        <f>(SUMIFS(Verbal_Error_Log!$F:$F,Verbal_Error_Log!$G:$G,"CR-Bold Face"))/60</f>
        <v>5</v>
      </c>
      <c r="C77" s="100">
        <f>(SUMIFS(Verbal_Error_Log!$F:$F,Verbal_Error_Log!$G:$G,"CR-Bold Face",Verbal_Error_Log!$J:$J,"1"))/60</f>
        <v>5</v>
      </c>
      <c r="D77" s="101">
        <f>(SUMIFS(Verbal_Error_Log!$F:$F,Verbal_Error_Log!$G:$G,"CR-Bold Face",Verbal_Error_Log!$J:$J,"0"))/60</f>
        <v>0</v>
      </c>
    </row>
    <row r="78" spans="1:4" x14ac:dyDescent="0.3">
      <c r="A78" s="56" t="s">
        <v>43</v>
      </c>
      <c r="B78" s="100">
        <f>(SUMIFS(Verbal_Error_Log!$F:$F,Verbal_Error_Log!$G:$G,"CR- Paradox"))/60</f>
        <v>5</v>
      </c>
      <c r="C78" s="100">
        <f>(SUMIFS(Verbal_Error_Log!$F:$F,Verbal_Error_Log!$G:$G,"CR- Paradox",Verbal_Error_Log!$J:$J,"1"))/60</f>
        <v>5</v>
      </c>
      <c r="D78" s="101">
        <f>(SUMIFS(Verbal_Error_Log!$F:$F,Verbal_Error_Log!$G:$G,"CR- Paradox",Verbal_Error_Log!$J:$J,"0"))/60</f>
        <v>0</v>
      </c>
    </row>
    <row r="79" spans="1:4" x14ac:dyDescent="0.3">
      <c r="A79" s="56" t="s">
        <v>44</v>
      </c>
      <c r="B79" s="100">
        <f>(SUMIFS(Verbal_Error_Log!$F:$F,Verbal_Error_Log!$G:$G,"CR- Logically Complete"))/60</f>
        <v>5</v>
      </c>
      <c r="C79" s="100">
        <f>(SUMIFS(Verbal_Error_Log!$F:$F,Verbal_Error_Log!$G:$G,"CR- Logically Complete",Verbal_Error_Log!$J:$J,"1"))/60</f>
        <v>5</v>
      </c>
      <c r="D79" s="101">
        <f>(SUMIFS(Verbal_Error_Log!$F:$F,Verbal_Error_Log!$G:$G,"CR- Logically Complete",Verbal_Error_Log!$J:$J,"0"))/60</f>
        <v>0</v>
      </c>
    </row>
    <row r="80" spans="1:4" x14ac:dyDescent="0.3">
      <c r="A80" s="56" t="s">
        <v>45</v>
      </c>
      <c r="B80" s="100">
        <f>(SUMIFS(Verbal_Error_Log!$F:$F,Verbal_Error_Log!$G:$G,"CR- Misc"))/60</f>
        <v>5</v>
      </c>
      <c r="C80" s="100">
        <f>(SUMIFS(Verbal_Error_Log!$F:$F,Verbal_Error_Log!$G:$G,"CR- Misc",Verbal_Error_Log!$J:$J,"1"))/60</f>
        <v>5</v>
      </c>
      <c r="D80" s="101">
        <f>(SUMIFS(Verbal_Error_Log!$F:$F,Verbal_Error_Log!$G:$G,"CR- Misc",Verbal_Error_Log!$J:$J,"0"))/60</f>
        <v>0</v>
      </c>
    </row>
    <row r="81" spans="1:4" x14ac:dyDescent="0.3">
      <c r="A81" s="56" t="s">
        <v>46</v>
      </c>
      <c r="B81" s="100">
        <f>(SUMIFS(Verbal_Error_Log!$F:$F,Verbal_Error_Log!$G:$G,"RC- Main Point"))/60</f>
        <v>5</v>
      </c>
      <c r="C81" s="100">
        <f>(SUMIFS(Verbal_Error_Log!$F:$F,Verbal_Error_Log!$G:$G,"RC- Main Point",Verbal_Error_Log!$J:$J,"1"))/60</f>
        <v>5</v>
      </c>
      <c r="D81" s="101">
        <f>(SUMIFS(Verbal_Error_Log!$F:$F,Verbal_Error_Log!$G:$G,"RC- Main Point",Verbal_Error_Log!$J:$J,"0"))/60</f>
        <v>0</v>
      </c>
    </row>
    <row r="82" spans="1:4" x14ac:dyDescent="0.3">
      <c r="A82" s="56" t="s">
        <v>47</v>
      </c>
      <c r="B82" s="100">
        <f>(SUMIFS(Verbal_Error_Log!$F:$F,Verbal_Error_Log!$G:$G,"RC- Inference"))/60</f>
        <v>5</v>
      </c>
      <c r="C82" s="100">
        <f>(SUMIFS(Verbal_Error_Log!$F:$F,Verbal_Error_Log!$G:$G,"RC- Inference",Verbal_Error_Log!$J:$J,"1"))/60</f>
        <v>5</v>
      </c>
      <c r="D82" s="101">
        <f>(SUMIFS(Verbal_Error_Log!$F:$F,Verbal_Error_Log!$G:$G,"RC- Inference",Verbal_Error_Log!$J:$J,"0"))/60</f>
        <v>0</v>
      </c>
    </row>
    <row r="83" spans="1:4" x14ac:dyDescent="0.3">
      <c r="A83" s="56" t="s">
        <v>48</v>
      </c>
      <c r="B83" s="100">
        <f>(SUMIFS(Verbal_Error_Log!$F:$F,Verbal_Error_Log!$G:$G,"RC- Detail"))/60</f>
        <v>5</v>
      </c>
      <c r="C83" s="100">
        <f>(SUMIFS(Verbal_Error_Log!$F:$F,Verbal_Error_Log!$G:$G,"RC- Detail",Verbal_Error_Log!$J:$J,"1"))/60</f>
        <v>0</v>
      </c>
      <c r="D83" s="101">
        <f>(SUMIFS(Verbal_Error_Log!$F:$F,Verbal_Error_Log!$G:$G,"RC- Detail",Verbal_Error_Log!$J:$J,"0"))/60</f>
        <v>5</v>
      </c>
    </row>
    <row r="84" spans="1:4" x14ac:dyDescent="0.3">
      <c r="A84" s="56" t="s">
        <v>49</v>
      </c>
      <c r="B84" s="100">
        <f>(SUMIFS(Verbal_Error_Log!$F:$F,Verbal_Error_Log!$G:$G,"RC- Structure"))/60</f>
        <v>5</v>
      </c>
      <c r="C84" s="100">
        <f>(SUMIFS(Verbal_Error_Log!$F:$F,Verbal_Error_Log!$G:$G,"RC- Structure",Verbal_Error_Log!$J:$J,"1"))/60</f>
        <v>0</v>
      </c>
      <c r="D84" s="101">
        <f>(SUMIFS(Verbal_Error_Log!$F:$F,Verbal_Error_Log!$G:$G,"RC- Structure",Verbal_Error_Log!$J:$J,"0"))/60</f>
        <v>5</v>
      </c>
    </row>
    <row r="85" spans="1:4" x14ac:dyDescent="0.3">
      <c r="A85" s="56" t="s">
        <v>71</v>
      </c>
      <c r="B85" s="100">
        <f>(SUMIFS(Verbal_Error_Log!$F:$F,Verbal_Error_Log!$G:$G,"RC-Function"))/60</f>
        <v>5</v>
      </c>
      <c r="C85" s="100">
        <f>(SUMIFS(Verbal_Error_Log!$F:$F,Verbal_Error_Log!$G:$G,"RC-Function",Verbal_Error_Log!$J:$J,"1"))/60</f>
        <v>0</v>
      </c>
      <c r="D85" s="101">
        <f>(SUMIFS(Verbal_Error_Log!$F:$F,Verbal_Error_Log!$G:$G,"RC-Function",Verbal_Error_Log!$J:$J,"0"))/60</f>
        <v>5</v>
      </c>
    </row>
    <row r="86" spans="1:4" x14ac:dyDescent="0.3">
      <c r="A86" s="56" t="s">
        <v>72</v>
      </c>
      <c r="B86" s="100">
        <f>(SUMIFS(Verbal_Error_Log!$F:$F,Verbal_Error_Log!$G:$G,"RC-Tone"))/60</f>
        <v>5</v>
      </c>
      <c r="C86" s="100">
        <f>(SUMIFS(Verbal_Error_Log!$F:$F,Verbal_Error_Log!$G:$G,"RC-Tone",Verbal_Error_Log!$J:$J,"1"))/60</f>
        <v>5</v>
      </c>
      <c r="D86" s="101">
        <f>(SUMIFS(Verbal_Error_Log!$F:$F,Verbal_Error_Log!$G:$G,"RC-Tone",Verbal_Error_Log!$J:$J,"0"))/60</f>
        <v>0</v>
      </c>
    </row>
    <row r="87" spans="1:4" ht="15" thickBot="1" x14ac:dyDescent="0.35">
      <c r="A87" s="31" t="s">
        <v>50</v>
      </c>
      <c r="B87" s="102">
        <f>(SUMIFS([2]Verbal_Error_Log!$F:$F,[2]Verbal_Error_Log!$G:$G,"RC- Misc"))/60</f>
        <v>0</v>
      </c>
      <c r="C87" s="102">
        <f>(SUMIFS([2]Verbal_Error_Log!$F:$F,[2]Verbal_Error_Log!$G:$G,"RC- Misc",[2]Verbal_Error_Log!$J:$J,"1"))/60</f>
        <v>0</v>
      </c>
      <c r="D87" s="103">
        <f>(SUMIFS([2]Verbal_Error_Log!$F:$F,[2]Verbal_Error_Log!$G:$G,"RC- Misc",[2]Verbal_Error_Log!$J:$J,"0"))/60</f>
        <v>0</v>
      </c>
    </row>
  </sheetData>
  <autoFilter ref="A1:E27"/>
  <dataValidations count="1">
    <dataValidation type="list" allowBlank="1" showInputMessage="1" showErrorMessage="1" sqref="A5 A65">
      <formula1>VA</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B0F0"/>
  </sheetPr>
  <dimension ref="A1:AO261"/>
  <sheetViews>
    <sheetView workbookViewId="0">
      <selection activeCell="E4" sqref="E4"/>
    </sheetView>
  </sheetViews>
  <sheetFormatPr defaultColWidth="9.109375" defaultRowHeight="14.4" x14ac:dyDescent="0.3"/>
  <cols>
    <col min="1" max="3" width="9.109375" style="14"/>
    <col min="4" max="4" width="16.109375" style="14" bestFit="1" customWidth="1"/>
    <col min="5" max="5" width="13.109375" style="14" bestFit="1" customWidth="1"/>
    <col min="6" max="6" width="7.5546875" style="14" bestFit="1" customWidth="1"/>
    <col min="7" max="7" width="7.109375" style="14" bestFit="1" customWidth="1"/>
    <col min="8" max="8" width="7.33203125" style="14" bestFit="1" customWidth="1"/>
    <col min="9" max="9" width="8.88671875" style="14" bestFit="1" customWidth="1"/>
    <col min="10" max="10" width="14.109375" style="14" bestFit="1" customWidth="1"/>
    <col min="11" max="16384" width="9.109375" style="14"/>
  </cols>
  <sheetData>
    <row r="1" spans="1:41" ht="15" thickBot="1" x14ac:dyDescent="0.35">
      <c r="A1" s="35"/>
      <c r="B1" s="35"/>
      <c r="C1" s="35"/>
      <c r="D1" s="35"/>
      <c r="E1" s="35"/>
      <c r="F1" s="35"/>
      <c r="G1" s="35"/>
      <c r="H1" s="35"/>
      <c r="I1" s="35"/>
      <c r="J1" s="35"/>
      <c r="K1" s="35"/>
      <c r="L1" s="35"/>
      <c r="M1" s="35"/>
      <c r="N1" s="35"/>
      <c r="O1" s="35"/>
    </row>
    <row r="2" spans="1:41" ht="24" customHeight="1" thickBot="1" x14ac:dyDescent="0.35">
      <c r="A2" s="35"/>
      <c r="B2" s="35"/>
      <c r="C2" s="127" t="s">
        <v>131</v>
      </c>
      <c r="D2" s="128"/>
      <c r="E2" s="128"/>
      <c r="F2" s="128"/>
      <c r="G2" s="128"/>
      <c r="H2" s="128"/>
      <c r="I2" s="128"/>
      <c r="J2" s="129"/>
      <c r="K2" s="35"/>
      <c r="L2" s="35"/>
      <c r="M2" s="35"/>
      <c r="N2" s="35"/>
      <c r="O2" s="35"/>
      <c r="P2" s="35"/>
      <c r="Q2" s="35"/>
      <c r="R2" s="35"/>
      <c r="S2" s="35"/>
      <c r="T2" s="35"/>
      <c r="U2" s="35"/>
      <c r="V2" s="35"/>
      <c r="W2" s="35"/>
      <c r="X2" s="35"/>
      <c r="Y2" s="35"/>
      <c r="Z2" s="35"/>
      <c r="AA2" s="35"/>
      <c r="AB2" s="35"/>
      <c r="AC2" s="35"/>
      <c r="AD2" s="35"/>
      <c r="AE2" s="35"/>
      <c r="AF2" s="35"/>
      <c r="AG2" s="35"/>
      <c r="AH2" s="35"/>
      <c r="AI2" s="35"/>
      <c r="AJ2" s="35"/>
      <c r="AK2" s="35"/>
      <c r="AL2" s="35"/>
      <c r="AM2" s="35"/>
      <c r="AN2" s="35"/>
      <c r="AO2" s="35"/>
    </row>
    <row r="3" spans="1:41" ht="15" thickBot="1" x14ac:dyDescent="0.35">
      <c r="A3" s="35"/>
      <c r="B3" s="35"/>
      <c r="C3" s="36"/>
      <c r="D3" s="37"/>
      <c r="E3" s="37"/>
      <c r="F3" s="37"/>
      <c r="G3" s="37"/>
      <c r="H3" s="37"/>
      <c r="I3" s="37"/>
      <c r="J3" s="38"/>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row>
    <row r="4" spans="1:41" ht="18.600000000000001" thickBot="1" x14ac:dyDescent="0.4">
      <c r="A4" s="35"/>
      <c r="B4" s="35"/>
      <c r="C4" s="36"/>
      <c r="D4" s="83" t="s">
        <v>95</v>
      </c>
      <c r="E4" s="82"/>
      <c r="F4" s="37"/>
      <c r="G4" s="37"/>
      <c r="H4" s="37"/>
      <c r="I4" s="37"/>
      <c r="J4" s="38"/>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row>
    <row r="5" spans="1:41" ht="16.5" customHeight="1" thickBot="1" x14ac:dyDescent="0.35">
      <c r="A5" s="35"/>
      <c r="B5" s="35"/>
      <c r="C5" s="39"/>
      <c r="D5" s="37"/>
      <c r="E5" s="37"/>
      <c r="F5" s="37"/>
      <c r="G5" s="37"/>
      <c r="H5" s="37"/>
      <c r="I5" s="37"/>
      <c r="J5" s="38"/>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row>
    <row r="6" spans="1:41" ht="16.2" thickBot="1" x14ac:dyDescent="0.35">
      <c r="A6" s="35"/>
      <c r="B6" s="35"/>
      <c r="C6" s="78" t="s">
        <v>96</v>
      </c>
      <c r="D6" s="79" t="s">
        <v>0</v>
      </c>
      <c r="E6" s="79" t="s">
        <v>2</v>
      </c>
      <c r="F6" s="79" t="s">
        <v>97</v>
      </c>
      <c r="G6" s="79" t="s">
        <v>98</v>
      </c>
      <c r="H6" s="79" t="s">
        <v>99</v>
      </c>
      <c r="I6" s="79" t="s">
        <v>100</v>
      </c>
      <c r="J6" s="80" t="s">
        <v>101</v>
      </c>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row>
    <row r="7" spans="1:41" ht="15.6" x14ac:dyDescent="0.3">
      <c r="A7" s="35"/>
      <c r="B7" s="35"/>
      <c r="C7" s="68">
        <v>1</v>
      </c>
      <c r="D7" s="69" t="s">
        <v>108</v>
      </c>
      <c r="E7" s="70">
        <v>43626</v>
      </c>
      <c r="F7" s="69" t="s">
        <v>110</v>
      </c>
      <c r="G7" s="69">
        <v>47</v>
      </c>
      <c r="H7" s="69">
        <v>34</v>
      </c>
      <c r="I7" s="69"/>
      <c r="J7" s="71">
        <v>690</v>
      </c>
      <c r="K7" s="35"/>
      <c r="L7" s="35"/>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row>
    <row r="8" spans="1:41" ht="15.6" x14ac:dyDescent="0.3">
      <c r="A8" s="35"/>
      <c r="B8" s="35"/>
      <c r="C8" s="72">
        <f>C7+1</f>
        <v>2</v>
      </c>
      <c r="D8" s="69" t="s">
        <v>108</v>
      </c>
      <c r="E8" s="70">
        <v>43626</v>
      </c>
      <c r="F8" s="69" t="s">
        <v>111</v>
      </c>
      <c r="G8" s="73">
        <v>48</v>
      </c>
      <c r="H8" s="73">
        <v>34</v>
      </c>
      <c r="I8" s="69"/>
      <c r="J8" s="74">
        <v>690</v>
      </c>
      <c r="K8" s="35"/>
      <c r="L8" s="35"/>
      <c r="M8" s="35"/>
      <c r="N8" s="35"/>
      <c r="O8" s="35"/>
      <c r="P8" s="35"/>
      <c r="Q8" s="35"/>
      <c r="R8" s="35"/>
      <c r="S8" s="35"/>
      <c r="T8" s="35"/>
      <c r="U8" s="35"/>
      <c r="V8" s="35"/>
      <c r="W8" s="35"/>
      <c r="X8" s="35"/>
      <c r="Y8" s="35"/>
      <c r="Z8" s="35"/>
      <c r="AA8" s="35"/>
      <c r="AB8" s="35"/>
      <c r="AC8" s="35"/>
      <c r="AD8" s="35"/>
      <c r="AE8" s="35"/>
      <c r="AF8" s="35"/>
      <c r="AG8" s="35"/>
      <c r="AH8" s="35"/>
      <c r="AI8" s="35"/>
      <c r="AJ8" s="35"/>
      <c r="AK8" s="35"/>
      <c r="AL8" s="35"/>
      <c r="AM8" s="35"/>
      <c r="AN8" s="35"/>
      <c r="AO8" s="35"/>
    </row>
    <row r="9" spans="1:41" ht="15.6" x14ac:dyDescent="0.3">
      <c r="A9" s="35"/>
      <c r="B9" s="35"/>
      <c r="C9" s="72">
        <f t="shared" ref="C9:C16" si="0">C8+1</f>
        <v>3</v>
      </c>
      <c r="D9" s="69" t="s">
        <v>6</v>
      </c>
      <c r="E9" s="70">
        <v>43626</v>
      </c>
      <c r="F9" s="69" t="s">
        <v>110</v>
      </c>
      <c r="G9" s="73"/>
      <c r="H9" s="73"/>
      <c r="I9" s="73"/>
      <c r="J9" s="74">
        <v>650</v>
      </c>
      <c r="K9" s="35"/>
      <c r="L9" s="35"/>
      <c r="M9" s="35"/>
      <c r="N9" s="35"/>
      <c r="O9" s="35"/>
      <c r="P9" s="35"/>
      <c r="Q9" s="35"/>
      <c r="R9" s="35"/>
      <c r="S9" s="35"/>
      <c r="T9" s="35"/>
      <c r="U9" s="35"/>
      <c r="V9" s="35"/>
      <c r="W9" s="35"/>
      <c r="X9" s="35"/>
      <c r="Y9" s="35"/>
      <c r="Z9" s="35"/>
      <c r="AA9" s="35"/>
      <c r="AB9" s="35"/>
      <c r="AC9" s="35"/>
      <c r="AD9" s="35"/>
      <c r="AE9" s="35"/>
      <c r="AF9" s="35"/>
      <c r="AG9" s="35"/>
      <c r="AH9" s="35"/>
      <c r="AI9" s="35"/>
      <c r="AJ9" s="35"/>
      <c r="AK9" s="35"/>
      <c r="AL9" s="35"/>
      <c r="AM9" s="35"/>
      <c r="AN9" s="35"/>
      <c r="AO9" s="35"/>
    </row>
    <row r="10" spans="1:41" ht="15.6" x14ac:dyDescent="0.3">
      <c r="A10" s="35"/>
      <c r="B10" s="35"/>
      <c r="C10" s="72">
        <f t="shared" si="0"/>
        <v>4</v>
      </c>
      <c r="D10" s="69" t="s">
        <v>108</v>
      </c>
      <c r="E10" s="70">
        <v>43626</v>
      </c>
      <c r="F10" s="73" t="s">
        <v>112</v>
      </c>
      <c r="G10" s="73"/>
      <c r="H10" s="73"/>
      <c r="I10" s="73"/>
      <c r="J10" s="74">
        <v>700</v>
      </c>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row>
    <row r="11" spans="1:41" ht="15.6" x14ac:dyDescent="0.3">
      <c r="A11" s="35"/>
      <c r="B11" s="35"/>
      <c r="C11" s="72">
        <f t="shared" si="0"/>
        <v>5</v>
      </c>
      <c r="D11" s="69"/>
      <c r="E11" s="70"/>
      <c r="F11" s="73"/>
      <c r="G11" s="73"/>
      <c r="H11" s="73"/>
      <c r="I11" s="73"/>
      <c r="J11" s="74"/>
      <c r="K11" s="35"/>
      <c r="L11" s="35"/>
      <c r="M11" s="35"/>
      <c r="N11" s="35"/>
      <c r="O11" s="35"/>
      <c r="P11" s="35"/>
      <c r="Q11" s="35"/>
      <c r="R11" s="35"/>
      <c r="S11" s="35"/>
      <c r="T11" s="35"/>
      <c r="U11" s="35"/>
      <c r="V11" s="35"/>
      <c r="W11" s="35"/>
      <c r="X11" s="35"/>
      <c r="Y11" s="35"/>
      <c r="Z11" s="35"/>
      <c r="AA11" s="35"/>
      <c r="AB11" s="35"/>
      <c r="AC11" s="35"/>
      <c r="AD11" s="35"/>
      <c r="AE11" s="35"/>
      <c r="AF11" s="35"/>
      <c r="AG11" s="35"/>
      <c r="AH11" s="35"/>
      <c r="AI11" s="35"/>
      <c r="AJ11" s="35"/>
      <c r="AK11" s="35"/>
      <c r="AL11" s="35"/>
      <c r="AM11" s="35"/>
      <c r="AN11" s="35"/>
      <c r="AO11" s="35"/>
    </row>
    <row r="12" spans="1:41" ht="15.6" x14ac:dyDescent="0.3">
      <c r="A12" s="35"/>
      <c r="B12" s="35"/>
      <c r="C12" s="72">
        <f t="shared" si="0"/>
        <v>6</v>
      </c>
      <c r="D12" s="69"/>
      <c r="E12" s="70"/>
      <c r="F12" s="73"/>
      <c r="G12" s="73"/>
      <c r="H12" s="73"/>
      <c r="I12" s="73"/>
      <c r="J12" s="74"/>
      <c r="K12" s="35"/>
      <c r="L12" s="35"/>
      <c r="M12" s="35"/>
      <c r="N12" s="35"/>
      <c r="O12" s="35"/>
      <c r="P12" s="35"/>
      <c r="Q12" s="35"/>
      <c r="R12" s="35"/>
      <c r="S12" s="35"/>
      <c r="T12" s="35"/>
      <c r="U12" s="35"/>
      <c r="V12" s="35"/>
      <c r="W12" s="35"/>
      <c r="X12" s="35"/>
      <c r="Y12" s="35"/>
      <c r="Z12" s="35"/>
      <c r="AA12" s="35"/>
      <c r="AB12" s="35"/>
      <c r="AC12" s="35"/>
      <c r="AD12" s="35"/>
      <c r="AE12" s="35"/>
      <c r="AF12" s="35"/>
      <c r="AG12" s="35"/>
      <c r="AH12" s="35"/>
      <c r="AI12" s="35"/>
      <c r="AJ12" s="35"/>
      <c r="AK12" s="35"/>
      <c r="AL12" s="35"/>
      <c r="AM12" s="35"/>
      <c r="AN12" s="35"/>
      <c r="AO12" s="35"/>
    </row>
    <row r="13" spans="1:41" ht="15.6" x14ac:dyDescent="0.3">
      <c r="A13" s="35"/>
      <c r="B13" s="35"/>
      <c r="C13" s="72">
        <f t="shared" si="0"/>
        <v>7</v>
      </c>
      <c r="D13" s="69"/>
      <c r="E13" s="70"/>
      <c r="F13" s="73"/>
      <c r="G13" s="73"/>
      <c r="H13" s="73"/>
      <c r="I13" s="73"/>
      <c r="J13" s="74"/>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J13" s="35"/>
      <c r="AK13" s="35"/>
      <c r="AL13" s="35"/>
      <c r="AM13" s="35"/>
      <c r="AN13" s="35"/>
      <c r="AO13" s="35"/>
    </row>
    <row r="14" spans="1:41" ht="15.6" x14ac:dyDescent="0.3">
      <c r="A14" s="35"/>
      <c r="B14" s="35"/>
      <c r="C14" s="72">
        <f>C13+1</f>
        <v>8</v>
      </c>
      <c r="D14" s="69"/>
      <c r="E14" s="70"/>
      <c r="F14" s="73"/>
      <c r="G14" s="73"/>
      <c r="H14" s="73"/>
      <c r="I14" s="73"/>
      <c r="J14" s="74"/>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J14" s="35"/>
      <c r="AK14" s="35"/>
      <c r="AL14" s="35"/>
      <c r="AM14" s="35"/>
      <c r="AN14" s="35"/>
      <c r="AO14" s="35"/>
    </row>
    <row r="15" spans="1:41" ht="15.6" x14ac:dyDescent="0.3">
      <c r="A15" s="35"/>
      <c r="B15" s="35"/>
      <c r="C15" s="72">
        <f t="shared" si="0"/>
        <v>9</v>
      </c>
      <c r="D15" s="69"/>
      <c r="E15" s="70"/>
      <c r="F15" s="73"/>
      <c r="G15" s="73"/>
      <c r="H15" s="73"/>
      <c r="I15" s="73"/>
      <c r="J15" s="74"/>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row>
    <row r="16" spans="1:41" ht="16.2" thickBot="1" x14ac:dyDescent="0.35">
      <c r="A16" s="35"/>
      <c r="B16" s="35"/>
      <c r="C16" s="75">
        <f t="shared" si="0"/>
        <v>10</v>
      </c>
      <c r="D16" s="69"/>
      <c r="E16" s="81"/>
      <c r="F16" s="76"/>
      <c r="G16" s="76"/>
      <c r="H16" s="76"/>
      <c r="I16" s="76"/>
      <c r="J16" s="77"/>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35"/>
    </row>
    <row r="17" spans="1:41" x14ac:dyDescent="0.3">
      <c r="A17" s="35"/>
      <c r="B17" s="35"/>
      <c r="C17" s="35"/>
      <c r="D17" s="35"/>
      <c r="E17" s="35"/>
      <c r="F17" s="35"/>
      <c r="G17" s="35"/>
      <c r="H17" s="35"/>
      <c r="I17" s="35"/>
      <c r="J17" s="35"/>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row>
    <row r="18" spans="1:41" x14ac:dyDescent="0.3">
      <c r="A18" s="35"/>
      <c r="B18" s="35"/>
      <c r="C18" s="35"/>
      <c r="D18" s="35"/>
      <c r="E18" s="35"/>
      <c r="F18" s="35"/>
      <c r="G18" s="35"/>
      <c r="H18" s="35"/>
      <c r="I18" s="35"/>
      <c r="J18" s="35"/>
      <c r="K18" s="35"/>
      <c r="L18" s="35"/>
      <c r="M18" s="35"/>
      <c r="N18" s="35"/>
      <c r="O18" s="35"/>
      <c r="P18" s="35"/>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row>
    <row r="19" spans="1:41" x14ac:dyDescent="0.3">
      <c r="A19" s="35"/>
      <c r="B19" s="35"/>
      <c r="C19" s="35"/>
      <c r="D19" s="35"/>
      <c r="E19" s="35"/>
      <c r="F19" s="35"/>
      <c r="G19" s="35"/>
      <c r="H19" s="35"/>
      <c r="I19" s="35"/>
      <c r="J19" s="35"/>
      <c r="K19" s="35"/>
      <c r="L19" s="35"/>
      <c r="M19" s="35"/>
      <c r="N19" s="35"/>
      <c r="O19" s="35"/>
      <c r="P19" s="35"/>
      <c r="Q19" s="35"/>
      <c r="R19" s="35"/>
      <c r="S19" s="35"/>
      <c r="T19" s="35"/>
      <c r="U19" s="35"/>
      <c r="V19" s="35"/>
      <c r="W19" s="35"/>
      <c r="X19" s="35"/>
      <c r="Y19" s="35"/>
      <c r="Z19" s="35"/>
      <c r="AA19" s="35"/>
      <c r="AB19" s="35"/>
      <c r="AC19" s="35"/>
      <c r="AD19" s="35"/>
      <c r="AE19" s="35"/>
      <c r="AF19" s="35"/>
      <c r="AG19" s="35"/>
      <c r="AH19" s="35"/>
      <c r="AI19" s="35"/>
      <c r="AJ19" s="35"/>
      <c r="AK19" s="35"/>
      <c r="AL19" s="35"/>
      <c r="AM19" s="35"/>
      <c r="AN19" s="35"/>
      <c r="AO19" s="35"/>
    </row>
    <row r="20" spans="1:41" x14ac:dyDescent="0.3">
      <c r="A20" s="35"/>
      <c r="B20" s="35"/>
      <c r="C20" s="35"/>
      <c r="D20" s="35"/>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row>
    <row r="21" spans="1:41" x14ac:dyDescent="0.3">
      <c r="A21" s="35"/>
      <c r="B21" s="35"/>
      <c r="C21" s="35"/>
      <c r="D21" s="35"/>
      <c r="E21" s="35"/>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row>
    <row r="22" spans="1:41" x14ac:dyDescent="0.3">
      <c r="A22" s="35"/>
      <c r="B22" s="35"/>
      <c r="C22" s="35"/>
      <c r="D22" s="35"/>
      <c r="E22" s="35"/>
      <c r="F22" s="35"/>
      <c r="G22" s="35"/>
      <c r="H22" s="35"/>
      <c r="I22" s="35"/>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row>
    <row r="23" spans="1:41" x14ac:dyDescent="0.3">
      <c r="A23" s="35"/>
      <c r="B23" s="35"/>
      <c r="C23" s="35"/>
      <c r="D23" s="35"/>
      <c r="E23" s="35"/>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c r="AM23" s="35"/>
      <c r="AN23" s="35"/>
      <c r="AO23" s="35"/>
    </row>
    <row r="24" spans="1:41" x14ac:dyDescent="0.3">
      <c r="A24" s="35"/>
      <c r="B24" s="35"/>
      <c r="C24" s="35"/>
      <c r="D24" s="35"/>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row>
    <row r="25" spans="1:41" x14ac:dyDescent="0.3">
      <c r="A25" s="35"/>
      <c r="B25" s="35"/>
      <c r="C25" s="35"/>
      <c r="D25" s="35"/>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row>
    <row r="26" spans="1:41" x14ac:dyDescent="0.3">
      <c r="A26" s="35"/>
      <c r="B26" s="35"/>
      <c r="C26" s="35"/>
      <c r="D26" s="35"/>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row>
    <row r="27" spans="1:41" x14ac:dyDescent="0.3">
      <c r="A27" s="35"/>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row>
    <row r="28" spans="1:41" x14ac:dyDescent="0.3">
      <c r="A28" s="35"/>
      <c r="B28" s="35"/>
      <c r="C28" s="35"/>
      <c r="D28" s="35"/>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35"/>
      <c r="AK28" s="35"/>
      <c r="AL28" s="35"/>
      <c r="AM28" s="35"/>
      <c r="AN28" s="35"/>
      <c r="AO28" s="35"/>
    </row>
    <row r="29" spans="1:41" x14ac:dyDescent="0.3">
      <c r="A29" s="35"/>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5"/>
      <c r="AO29" s="35"/>
    </row>
    <row r="30" spans="1:41" x14ac:dyDescent="0.3">
      <c r="A30" s="35"/>
      <c r="B30" s="35"/>
      <c r="C30" s="35"/>
      <c r="D30" s="35"/>
      <c r="E30" s="35"/>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5"/>
      <c r="AO30" s="35"/>
    </row>
    <row r="31" spans="1:41" x14ac:dyDescent="0.3">
      <c r="A31" s="35"/>
      <c r="B31" s="35"/>
      <c r="C31" s="35"/>
      <c r="D31" s="35"/>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row>
    <row r="32" spans="1:41" x14ac:dyDescent="0.3">
      <c r="A32" s="35"/>
      <c r="B32" s="35"/>
      <c r="C32" s="35"/>
      <c r="D32" s="35"/>
      <c r="E32" s="35"/>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J32" s="35"/>
      <c r="AK32" s="35"/>
      <c r="AL32" s="35"/>
      <c r="AM32" s="35"/>
      <c r="AN32" s="35"/>
      <c r="AO32" s="35"/>
    </row>
    <row r="33" spans="1:41" x14ac:dyDescent="0.3">
      <c r="A33" s="35"/>
      <c r="B33" s="35"/>
      <c r="C33" s="35"/>
      <c r="D33" s="35"/>
      <c r="E33" s="35"/>
      <c r="F33" s="35"/>
      <c r="G33" s="3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J33" s="35"/>
      <c r="AK33" s="35"/>
      <c r="AL33" s="35"/>
      <c r="AM33" s="35"/>
      <c r="AN33" s="35"/>
      <c r="AO33" s="35"/>
    </row>
    <row r="34" spans="1:41" x14ac:dyDescent="0.3">
      <c r="A34" s="35"/>
      <c r="B34" s="35"/>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row>
    <row r="35" spans="1:41" x14ac:dyDescent="0.3">
      <c r="A35" s="35"/>
      <c r="B35" s="35"/>
      <c r="C35" s="35"/>
      <c r="D35" s="35"/>
      <c r="E35" s="35"/>
      <c r="F35" s="35"/>
      <c r="G35" s="35"/>
      <c r="H35" s="35"/>
      <c r="I35" s="35"/>
      <c r="J35" s="35"/>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c r="AK35" s="35"/>
      <c r="AL35" s="35"/>
      <c r="AM35" s="35"/>
      <c r="AN35" s="35"/>
      <c r="AO35" s="35"/>
    </row>
    <row r="36" spans="1:41" x14ac:dyDescent="0.3">
      <c r="A36" s="35"/>
      <c r="B36" s="35"/>
      <c r="C36" s="35"/>
      <c r="D36" s="35"/>
      <c r="E36" s="35"/>
      <c r="F36" s="35"/>
      <c r="G36" s="35"/>
      <c r="H36" s="35"/>
      <c r="I36" s="35"/>
      <c r="J36" s="35"/>
      <c r="K36" s="35"/>
      <c r="L36" s="35"/>
      <c r="M36" s="35"/>
      <c r="N36" s="35"/>
      <c r="O36" s="35"/>
      <c r="P36" s="35"/>
      <c r="Q36" s="35"/>
      <c r="R36" s="35"/>
      <c r="S36" s="35"/>
      <c r="T36" s="35"/>
      <c r="U36" s="35"/>
      <c r="V36" s="35"/>
      <c r="W36" s="35"/>
      <c r="X36" s="35"/>
      <c r="Y36" s="35"/>
      <c r="Z36" s="35"/>
      <c r="AA36" s="35"/>
      <c r="AB36" s="35"/>
      <c r="AC36" s="35"/>
      <c r="AD36" s="35"/>
      <c r="AE36" s="35"/>
      <c r="AF36" s="35"/>
      <c r="AG36" s="35"/>
      <c r="AH36" s="35"/>
      <c r="AI36" s="35"/>
      <c r="AJ36" s="35"/>
      <c r="AK36" s="35"/>
      <c r="AL36" s="35"/>
      <c r="AM36" s="35"/>
      <c r="AN36" s="35"/>
      <c r="AO36" s="35"/>
    </row>
    <row r="37" spans="1:41" x14ac:dyDescent="0.3">
      <c r="A37" s="35"/>
      <c r="B37" s="35"/>
      <c r="C37" s="35"/>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row>
    <row r="38" spans="1:41" x14ac:dyDescent="0.3">
      <c r="A38" s="35"/>
      <c r="B38" s="35"/>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row>
    <row r="39" spans="1:41" x14ac:dyDescent="0.3">
      <c r="A39" s="35"/>
      <c r="B39" s="35"/>
      <c r="C39" s="35"/>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row>
    <row r="40" spans="1:41" x14ac:dyDescent="0.3">
      <c r="A40" s="35"/>
      <c r="B40" s="35"/>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row>
    <row r="41" spans="1:41" x14ac:dyDescent="0.3">
      <c r="A41" s="35"/>
      <c r="B41" s="35"/>
      <c r="C41" s="35"/>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row>
    <row r="42" spans="1:41" x14ac:dyDescent="0.3">
      <c r="A42" s="35"/>
      <c r="B42" s="35"/>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row>
    <row r="43" spans="1:41" x14ac:dyDescent="0.3">
      <c r="A43" s="35"/>
      <c r="B43" s="35"/>
      <c r="C43" s="35"/>
      <c r="D43" s="35"/>
      <c r="E43" s="35"/>
      <c r="F43" s="35"/>
      <c r="G43" s="35"/>
      <c r="H43" s="35"/>
      <c r="I43" s="35"/>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c r="AL43" s="35"/>
      <c r="AM43" s="35"/>
      <c r="AN43" s="35"/>
      <c r="AO43" s="35"/>
    </row>
    <row r="44" spans="1:41" x14ac:dyDescent="0.3">
      <c r="A44" s="35"/>
      <c r="B44" s="35"/>
      <c r="C44" s="35"/>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35"/>
      <c r="AK44" s="35"/>
      <c r="AL44" s="35"/>
      <c r="AM44" s="35"/>
      <c r="AN44" s="35"/>
      <c r="AO44" s="35"/>
    </row>
    <row r="45" spans="1:41" x14ac:dyDescent="0.3">
      <c r="A45" s="35"/>
      <c r="B45" s="35"/>
      <c r="C45" s="35"/>
      <c r="D45" s="35"/>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5"/>
      <c r="AM45" s="35"/>
      <c r="AN45" s="35"/>
      <c r="AO45" s="35"/>
    </row>
    <row r="46" spans="1:41" x14ac:dyDescent="0.3">
      <c r="A46" s="35"/>
      <c r="B46" s="35"/>
      <c r="C46" s="35"/>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c r="AE46" s="35"/>
      <c r="AF46" s="35"/>
      <c r="AG46" s="35"/>
      <c r="AH46" s="35"/>
      <c r="AI46" s="35"/>
      <c r="AJ46" s="35"/>
      <c r="AK46" s="35"/>
      <c r="AL46" s="35"/>
      <c r="AM46" s="35"/>
      <c r="AN46" s="35"/>
      <c r="AO46" s="35"/>
    </row>
    <row r="47" spans="1:41" x14ac:dyDescent="0.3">
      <c r="A47" s="35"/>
      <c r="B47" s="35"/>
      <c r="C47" s="35"/>
      <c r="D47" s="35"/>
      <c r="E47" s="35"/>
      <c r="F47" s="35"/>
      <c r="G47" s="35"/>
      <c r="H47" s="35"/>
      <c r="I47" s="35"/>
      <c r="J47" s="35"/>
      <c r="K47" s="35"/>
      <c r="L47" s="35"/>
      <c r="M47" s="35"/>
      <c r="N47" s="35"/>
      <c r="O47" s="35"/>
      <c r="P47" s="35"/>
      <c r="Q47" s="35"/>
      <c r="R47" s="35"/>
      <c r="S47" s="35"/>
      <c r="T47" s="35"/>
      <c r="U47" s="35"/>
      <c r="V47" s="35"/>
      <c r="W47" s="35"/>
      <c r="X47" s="35"/>
      <c r="Y47" s="35"/>
      <c r="Z47" s="35"/>
      <c r="AA47" s="35"/>
      <c r="AB47" s="35"/>
      <c r="AC47" s="35"/>
      <c r="AD47" s="35"/>
      <c r="AE47" s="35"/>
      <c r="AF47" s="35"/>
      <c r="AG47" s="35"/>
      <c r="AH47" s="35"/>
      <c r="AI47" s="35"/>
      <c r="AJ47" s="35"/>
      <c r="AK47" s="35"/>
      <c r="AL47" s="35"/>
      <c r="AM47" s="35"/>
      <c r="AN47" s="35"/>
      <c r="AO47" s="35"/>
    </row>
    <row r="48" spans="1:41" x14ac:dyDescent="0.3">
      <c r="A48" s="35"/>
      <c r="B48" s="35"/>
      <c r="C48" s="35"/>
      <c r="D48" s="35"/>
      <c r="E48" s="35"/>
      <c r="F48" s="35"/>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5"/>
      <c r="AM48" s="35"/>
      <c r="AN48" s="35"/>
      <c r="AO48" s="35"/>
    </row>
    <row r="49" spans="1:41" x14ac:dyDescent="0.3">
      <c r="A49" s="35"/>
      <c r="B49" s="35"/>
      <c r="C49" s="35"/>
      <c r="D49" s="35"/>
      <c r="E49" s="35"/>
      <c r="F49" s="35"/>
      <c r="G49" s="35"/>
      <c r="H49" s="35"/>
      <c r="I49" s="35"/>
      <c r="J49" s="35"/>
      <c r="K49" s="35"/>
      <c r="L49" s="35"/>
      <c r="M49" s="35"/>
      <c r="N49" s="35"/>
      <c r="O49" s="35"/>
      <c r="P49" s="35"/>
      <c r="Q49" s="35"/>
      <c r="R49" s="35"/>
      <c r="S49" s="35"/>
      <c r="T49" s="35"/>
      <c r="U49" s="35"/>
      <c r="V49" s="35"/>
      <c r="W49" s="35"/>
      <c r="X49" s="35"/>
      <c r="Y49" s="35"/>
      <c r="Z49" s="35"/>
      <c r="AA49" s="35"/>
      <c r="AB49" s="35"/>
      <c r="AC49" s="35"/>
      <c r="AD49" s="35"/>
      <c r="AE49" s="35"/>
      <c r="AF49" s="35"/>
      <c r="AG49" s="35"/>
      <c r="AH49" s="35"/>
      <c r="AI49" s="35"/>
      <c r="AJ49" s="35"/>
      <c r="AK49" s="35"/>
      <c r="AL49" s="35"/>
      <c r="AM49" s="35"/>
      <c r="AN49" s="35"/>
      <c r="AO49" s="35"/>
    </row>
    <row r="50" spans="1:41" x14ac:dyDescent="0.3">
      <c r="A50" s="35"/>
      <c r="B50" s="35"/>
      <c r="C50" s="35"/>
      <c r="D50" s="35"/>
      <c r="E50" s="35"/>
      <c r="F50" s="35"/>
      <c r="G50" s="35"/>
      <c r="H50" s="35"/>
      <c r="I50" s="35"/>
      <c r="J50" s="35"/>
      <c r="K50" s="35"/>
      <c r="L50" s="35"/>
      <c r="M50" s="35"/>
      <c r="N50" s="35"/>
      <c r="O50" s="35"/>
      <c r="P50" s="35"/>
      <c r="Q50" s="35"/>
      <c r="R50" s="35"/>
      <c r="S50" s="35"/>
      <c r="T50" s="35"/>
      <c r="U50" s="35"/>
      <c r="V50" s="35"/>
      <c r="W50" s="35"/>
      <c r="X50" s="35"/>
      <c r="Y50" s="35"/>
      <c r="Z50" s="35"/>
      <c r="AA50" s="35"/>
      <c r="AB50" s="35"/>
      <c r="AC50" s="35"/>
      <c r="AD50" s="35"/>
      <c r="AE50" s="35"/>
      <c r="AF50" s="35"/>
      <c r="AG50" s="35"/>
      <c r="AH50" s="35"/>
      <c r="AI50" s="35"/>
      <c r="AJ50" s="35"/>
      <c r="AK50" s="35"/>
      <c r="AL50" s="35"/>
      <c r="AM50" s="35"/>
      <c r="AN50" s="35"/>
      <c r="AO50" s="35"/>
    </row>
    <row r="51" spans="1:41" x14ac:dyDescent="0.3">
      <c r="A51" s="35"/>
      <c r="B51" s="35"/>
      <c r="C51" s="35"/>
      <c r="D51" s="35"/>
      <c r="E51" s="35"/>
      <c r="F51" s="35"/>
      <c r="G51" s="35"/>
      <c r="H51" s="35"/>
      <c r="I51" s="35"/>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5"/>
      <c r="AM51" s="35"/>
      <c r="AN51" s="35"/>
      <c r="AO51" s="35"/>
    </row>
    <row r="52" spans="1:41" x14ac:dyDescent="0.3">
      <c r="A52" s="35"/>
      <c r="B52" s="35"/>
      <c r="C52" s="35"/>
      <c r="D52" s="35"/>
      <c r="E52" s="35"/>
      <c r="F52" s="35"/>
      <c r="G52" s="35"/>
      <c r="H52" s="35"/>
      <c r="I52" s="35"/>
      <c r="J52" s="35"/>
      <c r="K52" s="35"/>
      <c r="L52" s="35"/>
      <c r="M52" s="35"/>
      <c r="N52" s="35"/>
      <c r="O52" s="35"/>
      <c r="P52" s="35"/>
      <c r="Q52" s="35"/>
      <c r="R52" s="35"/>
      <c r="S52" s="35"/>
      <c r="T52" s="35"/>
      <c r="U52" s="35"/>
      <c r="V52" s="35"/>
      <c r="W52" s="35"/>
      <c r="X52" s="35"/>
      <c r="Y52" s="35"/>
      <c r="Z52" s="35"/>
      <c r="AA52" s="35"/>
      <c r="AB52" s="35"/>
      <c r="AC52" s="35"/>
      <c r="AD52" s="35"/>
      <c r="AE52" s="35"/>
      <c r="AF52" s="35"/>
      <c r="AG52" s="35"/>
      <c r="AH52" s="35"/>
      <c r="AI52" s="35"/>
      <c r="AJ52" s="35"/>
      <c r="AK52" s="35"/>
      <c r="AL52" s="35"/>
      <c r="AM52" s="35"/>
      <c r="AN52" s="35"/>
      <c r="AO52" s="35"/>
    </row>
    <row r="53" spans="1:41" x14ac:dyDescent="0.3">
      <c r="A53" s="35"/>
      <c r="B53" s="35"/>
      <c r="C53" s="35"/>
      <c r="D53" s="35"/>
      <c r="E53" s="35"/>
      <c r="F53" s="35"/>
      <c r="G53" s="35"/>
      <c r="H53" s="35"/>
      <c r="I53" s="35"/>
      <c r="J53" s="35"/>
      <c r="K53" s="35"/>
      <c r="L53" s="35"/>
      <c r="M53" s="35"/>
      <c r="N53" s="35"/>
      <c r="O53" s="35"/>
      <c r="P53" s="35"/>
      <c r="Q53" s="35"/>
      <c r="R53" s="35"/>
      <c r="S53" s="35"/>
      <c r="T53" s="35"/>
      <c r="U53" s="35"/>
      <c r="V53" s="35"/>
      <c r="W53" s="35"/>
      <c r="X53" s="35"/>
      <c r="Y53" s="35"/>
      <c r="Z53" s="35"/>
      <c r="AA53" s="35"/>
      <c r="AB53" s="35"/>
      <c r="AC53" s="35"/>
      <c r="AD53" s="35"/>
      <c r="AE53" s="35"/>
      <c r="AF53" s="35"/>
      <c r="AG53" s="35"/>
      <c r="AH53" s="35"/>
      <c r="AI53" s="35"/>
      <c r="AJ53" s="35"/>
      <c r="AK53" s="35"/>
      <c r="AL53" s="35"/>
      <c r="AM53" s="35"/>
      <c r="AN53" s="35"/>
      <c r="AO53" s="35"/>
    </row>
    <row r="54" spans="1:41" x14ac:dyDescent="0.3">
      <c r="A54" s="35"/>
      <c r="B54" s="35"/>
      <c r="C54" s="35"/>
      <c r="D54" s="35"/>
      <c r="E54" s="35"/>
      <c r="F54" s="35"/>
      <c r="G54" s="35"/>
      <c r="H54" s="35"/>
      <c r="I54" s="35"/>
      <c r="J54" s="35"/>
      <c r="K54" s="35"/>
      <c r="L54" s="35"/>
      <c r="M54" s="35"/>
      <c r="N54" s="35"/>
      <c r="O54" s="35"/>
      <c r="P54" s="35"/>
      <c r="Q54" s="35"/>
      <c r="R54" s="35"/>
      <c r="S54" s="35"/>
      <c r="T54" s="35"/>
      <c r="U54" s="35"/>
      <c r="V54" s="35"/>
      <c r="W54" s="35"/>
      <c r="X54" s="35"/>
      <c r="Y54" s="35"/>
      <c r="Z54" s="35"/>
      <c r="AA54" s="35"/>
      <c r="AB54" s="35"/>
      <c r="AC54" s="35"/>
      <c r="AD54" s="35"/>
      <c r="AE54" s="35"/>
      <c r="AF54" s="35"/>
      <c r="AG54" s="35"/>
      <c r="AH54" s="35"/>
      <c r="AI54" s="35"/>
      <c r="AJ54" s="35"/>
      <c r="AK54" s="35"/>
      <c r="AL54" s="35"/>
      <c r="AM54" s="35"/>
      <c r="AN54" s="35"/>
      <c r="AO54" s="35"/>
    </row>
    <row r="55" spans="1:41" x14ac:dyDescent="0.3">
      <c r="A55" s="35"/>
      <c r="B55" s="35"/>
      <c r="C55" s="35"/>
      <c r="D55" s="35"/>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D55" s="35"/>
      <c r="AE55" s="35"/>
      <c r="AF55" s="35"/>
      <c r="AG55" s="35"/>
      <c r="AH55" s="35"/>
      <c r="AI55" s="35"/>
      <c r="AJ55" s="35"/>
      <c r="AK55" s="35"/>
      <c r="AL55" s="35"/>
      <c r="AM55" s="35"/>
      <c r="AN55" s="35"/>
      <c r="AO55" s="35"/>
    </row>
    <row r="56" spans="1:41" x14ac:dyDescent="0.3">
      <c r="A56" s="35"/>
      <c r="B56" s="35"/>
      <c r="C56" s="35"/>
      <c r="D56" s="35"/>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D56" s="35"/>
      <c r="AE56" s="35"/>
      <c r="AF56" s="35"/>
      <c r="AG56" s="35"/>
      <c r="AH56" s="35"/>
      <c r="AI56" s="35"/>
      <c r="AJ56" s="35"/>
      <c r="AK56" s="35"/>
      <c r="AL56" s="35"/>
      <c r="AM56" s="35"/>
      <c r="AN56" s="35"/>
      <c r="AO56" s="35"/>
    </row>
    <row r="57" spans="1:41" x14ac:dyDescent="0.3">
      <c r="A57" s="35"/>
      <c r="B57" s="35"/>
      <c r="C57" s="35"/>
      <c r="D57" s="35"/>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row>
    <row r="58" spans="1:41" x14ac:dyDescent="0.3">
      <c r="A58" s="35"/>
      <c r="B58" s="35"/>
      <c r="C58" s="35"/>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row>
    <row r="59" spans="1:41"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row>
    <row r="60" spans="1:41" x14ac:dyDescent="0.3">
      <c r="A60" s="35"/>
      <c r="B60" s="35"/>
      <c r="C60" s="35"/>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row>
    <row r="61" spans="1:41" x14ac:dyDescent="0.3">
      <c r="A61" s="35"/>
      <c r="B61" s="35"/>
      <c r="C61" s="35"/>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row>
    <row r="62" spans="1:41" x14ac:dyDescent="0.3">
      <c r="A62" s="35"/>
      <c r="B62" s="35"/>
      <c r="C62" s="35"/>
      <c r="D62" s="35"/>
      <c r="E62" s="35"/>
      <c r="F62" s="35"/>
      <c r="G62" s="35"/>
      <c r="H62" s="35"/>
      <c r="I62" s="35"/>
      <c r="J62" s="35"/>
      <c r="K62" s="35"/>
      <c r="L62" s="35"/>
      <c r="M62" s="35"/>
      <c r="N62" s="35"/>
      <c r="O62" s="35"/>
      <c r="P62" s="35"/>
      <c r="Q62" s="35"/>
      <c r="R62" s="35"/>
      <c r="S62" s="35"/>
      <c r="T62" s="35"/>
      <c r="U62" s="35"/>
      <c r="V62" s="35"/>
      <c r="W62" s="35"/>
      <c r="X62" s="35"/>
      <c r="Y62" s="35"/>
      <c r="Z62" s="35"/>
      <c r="AA62" s="35"/>
      <c r="AB62" s="35"/>
      <c r="AC62" s="35"/>
      <c r="AD62" s="35"/>
      <c r="AE62" s="35"/>
      <c r="AF62" s="35"/>
      <c r="AG62" s="35"/>
      <c r="AH62" s="35"/>
      <c r="AI62" s="35"/>
      <c r="AJ62" s="35"/>
      <c r="AK62" s="35"/>
      <c r="AL62" s="35"/>
      <c r="AM62" s="35"/>
      <c r="AN62" s="35"/>
      <c r="AO62" s="35"/>
    </row>
    <row r="63" spans="1:41" x14ac:dyDescent="0.3">
      <c r="A63" s="35"/>
      <c r="B63" s="35"/>
      <c r="C63" s="35"/>
      <c r="D63" s="35"/>
      <c r="E63" s="35"/>
      <c r="F63" s="35"/>
      <c r="G63" s="35"/>
      <c r="H63" s="35"/>
      <c r="I63" s="35"/>
      <c r="J63" s="35"/>
      <c r="K63" s="35"/>
      <c r="L63" s="35"/>
      <c r="M63" s="35"/>
      <c r="N63" s="35"/>
      <c r="O63" s="35"/>
      <c r="P63" s="35"/>
      <c r="Q63" s="35"/>
      <c r="R63" s="35"/>
      <c r="S63" s="35"/>
      <c r="T63" s="35"/>
      <c r="U63" s="35"/>
      <c r="V63" s="35"/>
      <c r="W63" s="35"/>
      <c r="X63" s="35"/>
      <c r="Y63" s="35"/>
      <c r="Z63" s="35"/>
      <c r="AA63" s="35"/>
      <c r="AB63" s="35"/>
      <c r="AC63" s="35"/>
      <c r="AD63" s="35"/>
      <c r="AE63" s="35"/>
      <c r="AF63" s="35"/>
      <c r="AG63" s="35"/>
      <c r="AH63" s="35"/>
      <c r="AI63" s="35"/>
      <c r="AJ63" s="35"/>
      <c r="AK63" s="35"/>
      <c r="AL63" s="35"/>
      <c r="AM63" s="35"/>
      <c r="AN63" s="35"/>
      <c r="AO63" s="35"/>
    </row>
    <row r="64" spans="1:41" x14ac:dyDescent="0.3">
      <c r="A64" s="35"/>
      <c r="B64" s="35"/>
      <c r="C64" s="35"/>
      <c r="D64" s="35"/>
      <c r="E64" s="35"/>
      <c r="F64" s="35"/>
      <c r="G64" s="35"/>
      <c r="H64" s="35"/>
      <c r="I64" s="35"/>
      <c r="J64" s="35"/>
      <c r="K64" s="35"/>
      <c r="L64" s="35"/>
      <c r="M64" s="35"/>
      <c r="N64" s="35"/>
      <c r="O64" s="35"/>
      <c r="P64" s="35"/>
      <c r="Q64" s="35"/>
      <c r="R64" s="35"/>
      <c r="S64" s="35"/>
      <c r="T64" s="35"/>
      <c r="U64" s="35"/>
      <c r="V64" s="35"/>
      <c r="W64" s="35"/>
      <c r="X64" s="35"/>
      <c r="Y64" s="35"/>
      <c r="Z64" s="35"/>
      <c r="AA64" s="35"/>
      <c r="AB64" s="35"/>
      <c r="AC64" s="35"/>
      <c r="AD64" s="35"/>
      <c r="AE64" s="35"/>
      <c r="AF64" s="35"/>
      <c r="AG64" s="35"/>
      <c r="AH64" s="35"/>
      <c r="AI64" s="35"/>
      <c r="AJ64" s="35"/>
      <c r="AK64" s="35"/>
      <c r="AL64" s="35"/>
      <c r="AM64" s="35"/>
      <c r="AN64" s="35"/>
      <c r="AO64" s="35"/>
    </row>
    <row r="65" spans="1:41" x14ac:dyDescent="0.3">
      <c r="A65" s="35"/>
      <c r="B65" s="35"/>
      <c r="C65" s="35"/>
      <c r="D65" s="35"/>
      <c r="E65" s="35"/>
      <c r="F65" s="35"/>
      <c r="G65" s="35"/>
      <c r="H65" s="35"/>
      <c r="I65" s="35"/>
      <c r="J65" s="35"/>
      <c r="K65" s="35"/>
      <c r="L65" s="35"/>
      <c r="M65" s="35"/>
      <c r="N65" s="35"/>
      <c r="O65" s="35"/>
      <c r="P65" s="35"/>
      <c r="Q65" s="35"/>
      <c r="R65" s="35"/>
      <c r="S65" s="35"/>
      <c r="T65" s="35"/>
      <c r="U65" s="35"/>
      <c r="V65" s="35"/>
      <c r="W65" s="35"/>
      <c r="X65" s="35"/>
      <c r="Y65" s="35"/>
      <c r="Z65" s="35"/>
      <c r="AA65" s="35"/>
      <c r="AB65" s="35"/>
      <c r="AC65" s="35"/>
      <c r="AD65" s="35"/>
      <c r="AE65" s="35"/>
      <c r="AF65" s="35"/>
      <c r="AG65" s="35"/>
      <c r="AH65" s="35"/>
      <c r="AI65" s="35"/>
      <c r="AJ65" s="35"/>
      <c r="AK65" s="35"/>
      <c r="AL65" s="35"/>
      <c r="AM65" s="35"/>
      <c r="AN65" s="35"/>
      <c r="AO65" s="35"/>
    </row>
    <row r="66" spans="1:41" x14ac:dyDescent="0.3">
      <c r="A66" s="35"/>
      <c r="B66" s="35"/>
      <c r="C66" s="35"/>
      <c r="D66" s="35"/>
      <c r="E66" s="35"/>
      <c r="F66" s="35"/>
      <c r="G66" s="35"/>
      <c r="H66" s="35"/>
      <c r="I66" s="35"/>
      <c r="J66" s="35"/>
      <c r="K66" s="35"/>
      <c r="L66" s="35"/>
      <c r="M66" s="35"/>
      <c r="N66" s="35"/>
      <c r="O66" s="35"/>
      <c r="P66" s="35"/>
      <c r="Q66" s="35"/>
      <c r="R66" s="35"/>
      <c r="S66" s="35"/>
      <c r="T66" s="35"/>
      <c r="U66" s="35"/>
      <c r="V66" s="35"/>
      <c r="W66" s="35"/>
      <c r="X66" s="35"/>
      <c r="Y66" s="35"/>
      <c r="Z66" s="35"/>
      <c r="AA66" s="35"/>
      <c r="AB66" s="35"/>
      <c r="AC66" s="35"/>
      <c r="AD66" s="35"/>
      <c r="AE66" s="35"/>
      <c r="AF66" s="35"/>
      <c r="AG66" s="35"/>
      <c r="AH66" s="35"/>
      <c r="AI66" s="35"/>
      <c r="AJ66" s="35"/>
      <c r="AK66" s="35"/>
      <c r="AL66" s="35"/>
      <c r="AM66" s="35"/>
      <c r="AN66" s="35"/>
      <c r="AO66" s="35"/>
    </row>
    <row r="67" spans="1:41" x14ac:dyDescent="0.3">
      <c r="A67" s="35"/>
      <c r="B67" s="35"/>
      <c r="C67" s="35"/>
      <c r="D67" s="35"/>
      <c r="E67" s="35"/>
      <c r="F67" s="35"/>
      <c r="G67" s="35"/>
      <c r="H67" s="35"/>
      <c r="I67" s="35"/>
      <c r="J67" s="35"/>
      <c r="K67" s="35"/>
      <c r="L67" s="35"/>
      <c r="M67" s="35"/>
      <c r="N67" s="35"/>
      <c r="O67" s="35"/>
      <c r="P67" s="35"/>
      <c r="Q67" s="35"/>
      <c r="R67" s="35"/>
      <c r="S67" s="35"/>
      <c r="T67" s="35"/>
      <c r="U67" s="35"/>
      <c r="V67" s="35"/>
      <c r="W67" s="35"/>
      <c r="X67" s="35"/>
      <c r="Y67" s="35"/>
      <c r="Z67" s="35"/>
      <c r="AA67" s="35"/>
      <c r="AB67" s="35"/>
      <c r="AC67" s="35"/>
      <c r="AD67" s="35"/>
      <c r="AE67" s="35"/>
      <c r="AF67" s="35"/>
      <c r="AG67" s="35"/>
      <c r="AH67" s="35"/>
      <c r="AI67" s="35"/>
      <c r="AJ67" s="35"/>
      <c r="AK67" s="35"/>
      <c r="AL67" s="35"/>
      <c r="AM67" s="35"/>
      <c r="AN67" s="35"/>
      <c r="AO67" s="35"/>
    </row>
    <row r="68" spans="1:41" x14ac:dyDescent="0.3">
      <c r="A68" s="35"/>
      <c r="B68" s="35"/>
      <c r="C68" s="35"/>
      <c r="D68" s="35"/>
      <c r="E68" s="35"/>
      <c r="F68" s="35"/>
      <c r="G68" s="35"/>
      <c r="H68" s="35"/>
      <c r="I68" s="35"/>
      <c r="J68" s="35"/>
      <c r="K68" s="35"/>
      <c r="L68" s="35"/>
      <c r="M68" s="35"/>
      <c r="N68" s="35"/>
      <c r="O68" s="35"/>
      <c r="P68" s="35"/>
      <c r="Q68" s="35"/>
      <c r="R68" s="35"/>
      <c r="S68" s="35"/>
      <c r="T68" s="35"/>
      <c r="U68" s="35"/>
      <c r="V68" s="35"/>
      <c r="W68" s="35"/>
      <c r="X68" s="35"/>
      <c r="Y68" s="35"/>
      <c r="Z68" s="35"/>
      <c r="AA68" s="35"/>
      <c r="AB68" s="35"/>
      <c r="AC68" s="35"/>
      <c r="AD68" s="35"/>
      <c r="AE68" s="35"/>
      <c r="AF68" s="35"/>
      <c r="AG68" s="35"/>
      <c r="AH68" s="35"/>
      <c r="AI68" s="35"/>
      <c r="AJ68" s="35"/>
      <c r="AK68" s="35"/>
      <c r="AL68" s="35"/>
      <c r="AM68" s="35"/>
      <c r="AN68" s="35"/>
      <c r="AO68" s="35"/>
    </row>
    <row r="69" spans="1:41" x14ac:dyDescent="0.3">
      <c r="A69" s="35"/>
      <c r="B69" s="35"/>
      <c r="C69" s="35"/>
      <c r="D69" s="35"/>
      <c r="E69" s="35"/>
      <c r="F69" s="35"/>
      <c r="G69" s="35"/>
      <c r="H69" s="35"/>
      <c r="I69" s="35"/>
      <c r="J69" s="35"/>
      <c r="K69" s="35"/>
      <c r="L69" s="35"/>
      <c r="M69" s="35"/>
      <c r="N69" s="35"/>
      <c r="O69" s="35"/>
      <c r="P69" s="35"/>
      <c r="Q69" s="35"/>
      <c r="R69" s="35"/>
      <c r="S69" s="35"/>
      <c r="T69" s="35"/>
      <c r="U69" s="35"/>
      <c r="V69" s="35"/>
      <c r="W69" s="35"/>
      <c r="X69" s="35"/>
      <c r="Y69" s="35"/>
      <c r="Z69" s="35"/>
      <c r="AA69" s="35"/>
      <c r="AB69" s="35"/>
      <c r="AC69" s="35"/>
      <c r="AD69" s="35"/>
      <c r="AE69" s="35"/>
      <c r="AF69" s="35"/>
      <c r="AG69" s="35"/>
      <c r="AH69" s="35"/>
      <c r="AI69" s="35"/>
      <c r="AJ69" s="35"/>
      <c r="AK69" s="35"/>
      <c r="AL69" s="35"/>
      <c r="AM69" s="35"/>
      <c r="AN69" s="35"/>
      <c r="AO69" s="35"/>
    </row>
    <row r="70" spans="1:41" x14ac:dyDescent="0.3">
      <c r="A70" s="35"/>
      <c r="B70" s="35"/>
      <c r="C70" s="35"/>
      <c r="D70" s="35"/>
      <c r="E70" s="35"/>
      <c r="F70" s="35"/>
      <c r="G70" s="35"/>
      <c r="H70" s="35"/>
      <c r="I70" s="35"/>
      <c r="J70" s="35"/>
      <c r="K70" s="35"/>
      <c r="L70" s="35"/>
      <c r="M70" s="35"/>
      <c r="N70" s="35"/>
      <c r="O70" s="35"/>
      <c r="P70" s="35"/>
      <c r="Q70" s="35"/>
      <c r="R70" s="35"/>
      <c r="S70" s="35"/>
      <c r="T70" s="35"/>
      <c r="U70" s="35"/>
      <c r="V70" s="35"/>
      <c r="W70" s="35"/>
      <c r="X70" s="35"/>
      <c r="Y70" s="35"/>
      <c r="Z70" s="35"/>
      <c r="AA70" s="35"/>
      <c r="AB70" s="35"/>
      <c r="AC70" s="35"/>
      <c r="AD70" s="35"/>
      <c r="AE70" s="35"/>
      <c r="AF70" s="35"/>
      <c r="AG70" s="35"/>
      <c r="AH70" s="35"/>
      <c r="AI70" s="35"/>
      <c r="AJ70" s="35"/>
      <c r="AK70" s="35"/>
      <c r="AL70" s="35"/>
      <c r="AM70" s="35"/>
      <c r="AN70" s="35"/>
      <c r="AO70" s="35"/>
    </row>
    <row r="71" spans="1:41" x14ac:dyDescent="0.3">
      <c r="A71" s="35"/>
      <c r="B71" s="35"/>
      <c r="C71" s="35"/>
      <c r="D71" s="35"/>
      <c r="E71" s="35"/>
      <c r="F71" s="35"/>
      <c r="G71" s="35"/>
      <c r="H71" s="35"/>
      <c r="I71" s="35"/>
      <c r="J71" s="35"/>
      <c r="K71" s="35"/>
      <c r="L71" s="35"/>
      <c r="M71" s="35"/>
      <c r="N71" s="35"/>
      <c r="O71" s="35"/>
      <c r="P71" s="35"/>
      <c r="Q71" s="35"/>
      <c r="R71" s="35"/>
      <c r="S71" s="35"/>
      <c r="T71" s="35"/>
      <c r="U71" s="35"/>
      <c r="V71" s="35"/>
      <c r="W71" s="35"/>
      <c r="X71" s="35"/>
      <c r="Y71" s="35"/>
      <c r="Z71" s="35"/>
      <c r="AA71" s="35"/>
      <c r="AB71" s="35"/>
      <c r="AC71" s="35"/>
      <c r="AD71" s="35"/>
      <c r="AE71" s="35"/>
      <c r="AF71" s="35"/>
      <c r="AG71" s="35"/>
      <c r="AH71" s="35"/>
      <c r="AI71" s="35"/>
      <c r="AJ71" s="35"/>
      <c r="AK71" s="35"/>
      <c r="AL71" s="35"/>
      <c r="AM71" s="35"/>
      <c r="AN71" s="35"/>
      <c r="AO71" s="35"/>
    </row>
    <row r="72" spans="1:41" x14ac:dyDescent="0.3">
      <c r="A72" s="35"/>
      <c r="B72" s="35"/>
      <c r="C72" s="35"/>
      <c r="D72" s="35"/>
      <c r="E72" s="35"/>
      <c r="F72" s="35"/>
      <c r="G72" s="35"/>
      <c r="H72" s="35"/>
      <c r="I72" s="35"/>
      <c r="J72" s="35"/>
      <c r="K72" s="35"/>
      <c r="L72" s="35"/>
      <c r="M72" s="35"/>
      <c r="N72" s="35"/>
      <c r="O72" s="35"/>
      <c r="P72" s="35"/>
      <c r="Q72" s="35"/>
      <c r="R72" s="35"/>
      <c r="S72" s="35"/>
      <c r="T72" s="35"/>
      <c r="U72" s="35"/>
      <c r="V72" s="35"/>
      <c r="W72" s="35"/>
      <c r="X72" s="35"/>
      <c r="Y72" s="35"/>
      <c r="Z72" s="35"/>
      <c r="AA72" s="35"/>
      <c r="AB72" s="35"/>
      <c r="AC72" s="35"/>
      <c r="AD72" s="35"/>
      <c r="AE72" s="35"/>
      <c r="AF72" s="35"/>
      <c r="AG72" s="35"/>
      <c r="AH72" s="35"/>
      <c r="AI72" s="35"/>
      <c r="AJ72" s="35"/>
      <c r="AK72" s="35"/>
      <c r="AL72" s="35"/>
      <c r="AM72" s="35"/>
      <c r="AN72" s="35"/>
      <c r="AO72" s="35"/>
    </row>
    <row r="73" spans="1:41" x14ac:dyDescent="0.3">
      <c r="A73" s="35"/>
      <c r="B73" s="35"/>
      <c r="C73" s="35"/>
      <c r="D73" s="35"/>
      <c r="E73" s="35"/>
      <c r="F73" s="35"/>
      <c r="G73" s="35"/>
      <c r="H73" s="35"/>
      <c r="I73" s="35"/>
      <c r="J73" s="35"/>
      <c r="K73" s="35"/>
      <c r="L73" s="35"/>
      <c r="M73" s="35"/>
      <c r="N73" s="35"/>
      <c r="O73" s="35"/>
      <c r="P73" s="35"/>
      <c r="Q73" s="35"/>
      <c r="R73" s="35"/>
      <c r="S73" s="35"/>
      <c r="T73" s="35"/>
      <c r="U73" s="35"/>
      <c r="V73" s="35"/>
      <c r="W73" s="35"/>
      <c r="X73" s="35"/>
      <c r="Y73" s="35"/>
      <c r="Z73" s="35"/>
      <c r="AA73" s="35"/>
      <c r="AB73" s="35"/>
      <c r="AC73" s="35"/>
      <c r="AD73" s="35"/>
      <c r="AE73" s="35"/>
      <c r="AF73" s="35"/>
      <c r="AG73" s="35"/>
      <c r="AH73" s="35"/>
      <c r="AI73" s="35"/>
      <c r="AJ73" s="35"/>
      <c r="AK73" s="35"/>
      <c r="AL73" s="35"/>
      <c r="AM73" s="35"/>
      <c r="AN73" s="35"/>
      <c r="AO73" s="35"/>
    </row>
    <row r="74" spans="1:41" x14ac:dyDescent="0.3">
      <c r="A74" s="35"/>
      <c r="B74" s="35"/>
      <c r="C74" s="35"/>
      <c r="D74" s="35"/>
      <c r="E74" s="35"/>
      <c r="F74" s="35"/>
      <c r="G74" s="35"/>
      <c r="H74" s="35"/>
      <c r="I74" s="35"/>
      <c r="J74" s="35"/>
      <c r="K74" s="35"/>
      <c r="L74" s="35"/>
      <c r="M74" s="35"/>
      <c r="N74" s="35"/>
      <c r="O74" s="35"/>
      <c r="P74" s="35"/>
      <c r="Q74" s="35"/>
      <c r="R74" s="35"/>
      <c r="S74" s="35"/>
      <c r="T74" s="35"/>
      <c r="U74" s="35"/>
      <c r="V74" s="35"/>
      <c r="W74" s="35"/>
      <c r="X74" s="35"/>
      <c r="Y74" s="35"/>
      <c r="Z74" s="35"/>
      <c r="AA74" s="35"/>
      <c r="AB74" s="35"/>
      <c r="AC74" s="35"/>
      <c r="AD74" s="35"/>
      <c r="AE74" s="35"/>
      <c r="AF74" s="35"/>
      <c r="AG74" s="35"/>
      <c r="AH74" s="35"/>
      <c r="AI74" s="35"/>
      <c r="AJ74" s="35"/>
      <c r="AK74" s="35"/>
      <c r="AL74" s="35"/>
      <c r="AM74" s="35"/>
      <c r="AN74" s="35"/>
      <c r="AO74" s="35"/>
    </row>
    <row r="75" spans="1:41" x14ac:dyDescent="0.3">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row>
    <row r="76" spans="1:41" x14ac:dyDescent="0.3">
      <c r="A76" s="35"/>
      <c r="B76" s="35"/>
      <c r="C76" s="35"/>
      <c r="D76" s="35"/>
      <c r="E76" s="35"/>
      <c r="F76" s="35"/>
      <c r="G76" s="35"/>
      <c r="H76" s="35"/>
      <c r="I76" s="35"/>
      <c r="J76" s="35"/>
      <c r="K76" s="35"/>
      <c r="L76" s="35"/>
      <c r="M76" s="35"/>
      <c r="N76" s="35"/>
      <c r="O76" s="35"/>
      <c r="P76" s="35"/>
      <c r="Q76" s="35"/>
      <c r="R76" s="35"/>
      <c r="S76" s="35"/>
      <c r="T76" s="35"/>
      <c r="U76" s="35"/>
      <c r="V76" s="35"/>
      <c r="W76" s="35"/>
      <c r="X76" s="35"/>
      <c r="Y76" s="35"/>
      <c r="Z76" s="35"/>
      <c r="AA76" s="35"/>
      <c r="AB76" s="35"/>
      <c r="AC76" s="35"/>
      <c r="AD76" s="35"/>
      <c r="AE76" s="35"/>
      <c r="AF76" s="35"/>
      <c r="AG76" s="35"/>
      <c r="AH76" s="35"/>
      <c r="AI76" s="35"/>
      <c r="AJ76" s="35"/>
      <c r="AK76" s="35"/>
      <c r="AL76" s="35"/>
      <c r="AM76" s="35"/>
      <c r="AN76" s="35"/>
      <c r="AO76" s="35"/>
    </row>
    <row r="77" spans="1:41" x14ac:dyDescent="0.3">
      <c r="A77" s="35"/>
      <c r="B77" s="35"/>
      <c r="C77" s="35"/>
      <c r="D77" s="35"/>
      <c r="E77" s="35"/>
      <c r="F77" s="35"/>
      <c r="G77" s="35"/>
      <c r="H77" s="35"/>
      <c r="I77" s="35"/>
      <c r="J77" s="35"/>
      <c r="K77" s="35"/>
      <c r="L77" s="35"/>
      <c r="M77" s="35"/>
      <c r="N77" s="35"/>
      <c r="O77" s="35"/>
      <c r="P77" s="35"/>
      <c r="Q77" s="35"/>
      <c r="R77" s="35"/>
      <c r="S77" s="35"/>
      <c r="T77" s="35"/>
      <c r="U77" s="35"/>
      <c r="V77" s="35"/>
      <c r="W77" s="35"/>
      <c r="X77" s="35"/>
      <c r="Y77" s="35"/>
      <c r="Z77" s="35"/>
      <c r="AA77" s="35"/>
      <c r="AB77" s="35"/>
      <c r="AC77" s="35"/>
      <c r="AD77" s="35"/>
      <c r="AE77" s="35"/>
      <c r="AF77" s="35"/>
      <c r="AG77" s="35"/>
      <c r="AH77" s="35"/>
      <c r="AI77" s="35"/>
      <c r="AJ77" s="35"/>
      <c r="AK77" s="35"/>
      <c r="AL77" s="35"/>
      <c r="AM77" s="35"/>
      <c r="AN77" s="35"/>
      <c r="AO77" s="35"/>
    </row>
    <row r="78" spans="1:41" x14ac:dyDescent="0.3">
      <c r="A78" s="35"/>
      <c r="B78" s="35"/>
      <c r="C78" s="35"/>
      <c r="D78" s="35"/>
      <c r="E78" s="35"/>
      <c r="F78" s="35"/>
      <c r="G78" s="35"/>
      <c r="H78" s="35"/>
      <c r="I78" s="35"/>
      <c r="J78" s="35"/>
      <c r="K78" s="35"/>
      <c r="L78" s="35"/>
      <c r="M78" s="35"/>
      <c r="N78" s="35"/>
      <c r="O78" s="35"/>
      <c r="P78" s="35"/>
      <c r="Q78" s="35"/>
      <c r="R78" s="35"/>
      <c r="S78" s="35"/>
      <c r="T78" s="35"/>
      <c r="U78" s="35"/>
      <c r="V78" s="35"/>
      <c r="W78" s="35"/>
      <c r="X78" s="35"/>
      <c r="Y78" s="35"/>
      <c r="Z78" s="35"/>
      <c r="AA78" s="35"/>
      <c r="AB78" s="35"/>
      <c r="AC78" s="35"/>
      <c r="AD78" s="35"/>
      <c r="AE78" s="35"/>
      <c r="AF78" s="35"/>
      <c r="AG78" s="35"/>
      <c r="AH78" s="35"/>
      <c r="AI78" s="35"/>
      <c r="AJ78" s="35"/>
      <c r="AK78" s="35"/>
      <c r="AL78" s="35"/>
      <c r="AM78" s="35"/>
      <c r="AN78" s="35"/>
      <c r="AO78" s="35"/>
    </row>
    <row r="79" spans="1:41" x14ac:dyDescent="0.3">
      <c r="A79" s="35"/>
      <c r="B79" s="35"/>
      <c r="C79" s="35"/>
      <c r="D79" s="35"/>
      <c r="E79" s="35"/>
      <c r="F79" s="35"/>
      <c r="G79" s="35"/>
      <c r="H79" s="35"/>
      <c r="I79" s="35"/>
      <c r="J79" s="35"/>
      <c r="K79" s="35"/>
      <c r="L79" s="35"/>
      <c r="M79" s="35"/>
      <c r="N79" s="35"/>
      <c r="O79" s="35"/>
      <c r="P79" s="35"/>
      <c r="Q79" s="35"/>
      <c r="R79" s="35"/>
      <c r="S79" s="35"/>
      <c r="T79" s="35"/>
      <c r="U79" s="35"/>
      <c r="V79" s="35"/>
      <c r="W79" s="35"/>
      <c r="X79" s="35"/>
      <c r="Y79" s="35"/>
      <c r="Z79" s="35"/>
      <c r="AA79" s="35"/>
      <c r="AB79" s="35"/>
      <c r="AC79" s="35"/>
      <c r="AD79" s="35"/>
      <c r="AE79" s="35"/>
      <c r="AF79" s="35"/>
      <c r="AG79" s="35"/>
      <c r="AH79" s="35"/>
      <c r="AI79" s="35"/>
      <c r="AJ79" s="35"/>
      <c r="AK79" s="35"/>
      <c r="AL79" s="35"/>
      <c r="AM79" s="35"/>
      <c r="AN79" s="35"/>
      <c r="AO79" s="35"/>
    </row>
    <row r="80" spans="1:41" x14ac:dyDescent="0.3">
      <c r="A80" s="35"/>
      <c r="B80" s="35"/>
      <c r="C80" s="35"/>
      <c r="D80" s="35"/>
      <c r="E80" s="35"/>
      <c r="F80" s="35"/>
      <c r="G80" s="35"/>
      <c r="H80" s="35"/>
      <c r="I80" s="35"/>
      <c r="J80" s="35"/>
      <c r="K80" s="35"/>
      <c r="L80" s="35"/>
      <c r="M80" s="35"/>
      <c r="N80" s="35"/>
      <c r="O80" s="35"/>
      <c r="P80" s="35"/>
      <c r="Q80" s="35"/>
      <c r="R80" s="35"/>
      <c r="S80" s="35"/>
      <c r="T80" s="35"/>
      <c r="U80" s="35"/>
      <c r="V80" s="35"/>
      <c r="W80" s="35"/>
      <c r="X80" s="35"/>
      <c r="Y80" s="35"/>
      <c r="Z80" s="35"/>
      <c r="AA80" s="35"/>
      <c r="AB80" s="35"/>
      <c r="AC80" s="35"/>
      <c r="AD80" s="35"/>
      <c r="AE80" s="35"/>
      <c r="AF80" s="35"/>
      <c r="AG80" s="35"/>
      <c r="AH80" s="35"/>
      <c r="AI80" s="35"/>
      <c r="AJ80" s="35"/>
      <c r="AK80" s="35"/>
      <c r="AL80" s="35"/>
      <c r="AM80" s="35"/>
      <c r="AN80" s="35"/>
      <c r="AO80" s="35"/>
    </row>
    <row r="81" spans="1:41" x14ac:dyDescent="0.3">
      <c r="A81" s="35"/>
      <c r="B81" s="35"/>
      <c r="C81" s="35"/>
      <c r="D81" s="35"/>
      <c r="E81" s="35"/>
      <c r="F81" s="35"/>
      <c r="G81" s="35"/>
      <c r="H81" s="35"/>
      <c r="I81" s="35"/>
      <c r="J81" s="35"/>
      <c r="K81" s="35"/>
      <c r="L81" s="35"/>
      <c r="M81" s="35"/>
      <c r="N81" s="35"/>
      <c r="O81" s="35"/>
      <c r="P81" s="35"/>
      <c r="Q81" s="35"/>
      <c r="R81" s="35"/>
      <c r="S81" s="35"/>
      <c r="T81" s="35"/>
      <c r="U81" s="35"/>
      <c r="V81" s="35"/>
      <c r="W81" s="35"/>
      <c r="X81" s="35"/>
      <c r="Y81" s="35"/>
      <c r="Z81" s="35"/>
      <c r="AA81" s="35"/>
      <c r="AB81" s="35"/>
      <c r="AC81" s="35"/>
      <c r="AD81" s="35"/>
      <c r="AE81" s="35"/>
      <c r="AF81" s="35"/>
      <c r="AG81" s="35"/>
      <c r="AH81" s="35"/>
      <c r="AI81" s="35"/>
      <c r="AJ81" s="35"/>
      <c r="AK81" s="35"/>
      <c r="AL81" s="35"/>
      <c r="AM81" s="35"/>
      <c r="AN81" s="35"/>
      <c r="AO81" s="35"/>
    </row>
    <row r="82" spans="1:41" x14ac:dyDescent="0.3">
      <c r="A82" s="35"/>
      <c r="B82" s="35"/>
      <c r="C82" s="35"/>
      <c r="D82" s="35"/>
      <c r="E82" s="35"/>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row>
    <row r="83" spans="1:41" x14ac:dyDescent="0.3">
      <c r="A83" s="35"/>
      <c r="B83" s="35"/>
      <c r="C83" s="35"/>
      <c r="D83" s="35"/>
      <c r="E83" s="35"/>
      <c r="F83" s="35"/>
      <c r="G83" s="35"/>
      <c r="H83" s="35"/>
      <c r="I83" s="35"/>
      <c r="J83" s="35"/>
      <c r="K83" s="35"/>
      <c r="L83" s="35"/>
      <c r="M83" s="35"/>
      <c r="N83" s="35"/>
      <c r="O83" s="35"/>
      <c r="P83" s="35"/>
      <c r="Q83" s="35"/>
      <c r="R83" s="35"/>
      <c r="S83" s="35"/>
      <c r="T83" s="35"/>
      <c r="U83" s="35"/>
      <c r="V83" s="35"/>
      <c r="W83" s="35"/>
      <c r="X83" s="35"/>
      <c r="Y83" s="35"/>
      <c r="Z83" s="35"/>
      <c r="AA83" s="35"/>
      <c r="AB83" s="35"/>
      <c r="AC83" s="35"/>
      <c r="AD83" s="35"/>
      <c r="AE83" s="35"/>
      <c r="AF83" s="35"/>
      <c r="AG83" s="35"/>
      <c r="AH83" s="35"/>
      <c r="AI83" s="35"/>
      <c r="AJ83" s="35"/>
      <c r="AK83" s="35"/>
      <c r="AL83" s="35"/>
      <c r="AM83" s="35"/>
      <c r="AN83" s="35"/>
      <c r="AO83" s="35"/>
    </row>
    <row r="84" spans="1:41" x14ac:dyDescent="0.3">
      <c r="A84" s="35"/>
      <c r="B84" s="35"/>
      <c r="C84" s="35"/>
      <c r="D84" s="35"/>
      <c r="E84" s="35"/>
      <c r="F84" s="35"/>
      <c r="G84" s="35"/>
      <c r="H84" s="35"/>
      <c r="I84" s="35"/>
      <c r="J84" s="35"/>
      <c r="K84" s="35"/>
      <c r="L84" s="35"/>
      <c r="M84" s="35"/>
      <c r="N84" s="35"/>
      <c r="O84" s="35"/>
      <c r="P84" s="35"/>
      <c r="Q84" s="35"/>
      <c r="R84" s="35"/>
      <c r="S84" s="35"/>
      <c r="T84" s="35"/>
      <c r="U84" s="35"/>
      <c r="V84" s="35"/>
      <c r="W84" s="35"/>
      <c r="X84" s="35"/>
      <c r="Y84" s="35"/>
      <c r="Z84" s="35"/>
      <c r="AA84" s="35"/>
      <c r="AB84" s="35"/>
      <c r="AC84" s="35"/>
      <c r="AD84" s="35"/>
      <c r="AE84" s="35"/>
      <c r="AF84" s="35"/>
      <c r="AG84" s="35"/>
      <c r="AH84" s="35"/>
      <c r="AI84" s="35"/>
      <c r="AJ84" s="35"/>
      <c r="AK84" s="35"/>
      <c r="AL84" s="35"/>
      <c r="AM84" s="35"/>
      <c r="AN84" s="35"/>
      <c r="AO84" s="35"/>
    </row>
    <row r="85" spans="1:41" x14ac:dyDescent="0.3">
      <c r="A85" s="35"/>
      <c r="B85" s="35"/>
      <c r="C85" s="35"/>
      <c r="D85" s="35"/>
      <c r="E85" s="35"/>
      <c r="F85" s="35"/>
      <c r="G85" s="35"/>
      <c r="H85" s="35"/>
      <c r="I85" s="35"/>
      <c r="J85" s="35"/>
      <c r="K85" s="35"/>
      <c r="L85" s="35"/>
      <c r="M85" s="35"/>
      <c r="N85" s="35"/>
      <c r="O85" s="35"/>
      <c r="P85" s="35"/>
      <c r="Q85" s="35"/>
      <c r="R85" s="35"/>
      <c r="S85" s="35"/>
      <c r="T85" s="35"/>
      <c r="U85" s="35"/>
      <c r="V85" s="35"/>
      <c r="W85" s="35"/>
      <c r="X85" s="35"/>
      <c r="Y85" s="35"/>
      <c r="Z85" s="35"/>
      <c r="AA85" s="35"/>
      <c r="AB85" s="35"/>
      <c r="AC85" s="35"/>
      <c r="AD85" s="35"/>
      <c r="AE85" s="35"/>
      <c r="AF85" s="35"/>
      <c r="AG85" s="35"/>
      <c r="AH85" s="35"/>
      <c r="AI85" s="35"/>
      <c r="AJ85" s="35"/>
      <c r="AK85" s="35"/>
      <c r="AL85" s="35"/>
      <c r="AM85" s="35"/>
      <c r="AN85" s="35"/>
      <c r="AO85" s="35"/>
    </row>
    <row r="86" spans="1:41" x14ac:dyDescent="0.3">
      <c r="A86" s="35"/>
      <c r="B86" s="35"/>
      <c r="C86" s="35"/>
      <c r="D86" s="35"/>
      <c r="E86" s="35"/>
      <c r="F86" s="35"/>
      <c r="G86" s="35"/>
      <c r="H86" s="35"/>
      <c r="I86" s="35"/>
      <c r="J86" s="35"/>
      <c r="K86" s="35"/>
      <c r="L86" s="35"/>
      <c r="M86" s="35"/>
      <c r="N86" s="35"/>
      <c r="O86" s="35"/>
      <c r="P86" s="35"/>
      <c r="Q86" s="35"/>
      <c r="R86" s="35"/>
      <c r="S86" s="35"/>
      <c r="T86" s="35"/>
      <c r="U86" s="35"/>
      <c r="V86" s="35"/>
      <c r="W86" s="35"/>
      <c r="X86" s="35"/>
      <c r="Y86" s="35"/>
      <c r="Z86" s="35"/>
      <c r="AA86" s="35"/>
      <c r="AB86" s="35"/>
      <c r="AC86" s="35"/>
      <c r="AD86" s="35"/>
      <c r="AE86" s="35"/>
      <c r="AF86" s="35"/>
      <c r="AG86" s="35"/>
      <c r="AH86" s="35"/>
      <c r="AI86" s="35"/>
      <c r="AJ86" s="35"/>
      <c r="AK86" s="35"/>
      <c r="AL86" s="35"/>
      <c r="AM86" s="35"/>
      <c r="AN86" s="35"/>
      <c r="AO86" s="35"/>
    </row>
    <row r="87" spans="1:41" x14ac:dyDescent="0.3">
      <c r="A87" s="35"/>
      <c r="B87" s="35"/>
      <c r="C87" s="35"/>
      <c r="D87" s="35"/>
      <c r="E87" s="35"/>
      <c r="F87" s="35"/>
      <c r="G87" s="35"/>
      <c r="H87" s="35"/>
      <c r="I87" s="35"/>
      <c r="J87" s="35"/>
      <c r="K87" s="35"/>
      <c r="L87" s="35"/>
      <c r="M87" s="35"/>
      <c r="N87" s="35"/>
      <c r="O87" s="35"/>
      <c r="P87" s="35"/>
      <c r="Q87" s="35"/>
      <c r="R87" s="35"/>
      <c r="S87" s="35"/>
      <c r="T87" s="35"/>
      <c r="U87" s="35"/>
      <c r="V87" s="35"/>
      <c r="W87" s="35"/>
      <c r="X87" s="35"/>
      <c r="Y87" s="35"/>
      <c r="Z87" s="35"/>
      <c r="AA87" s="35"/>
      <c r="AB87" s="35"/>
      <c r="AC87" s="35"/>
      <c r="AD87" s="35"/>
      <c r="AE87" s="35"/>
      <c r="AF87" s="35"/>
      <c r="AG87" s="35"/>
      <c r="AH87" s="35"/>
      <c r="AI87" s="35"/>
      <c r="AJ87" s="35"/>
      <c r="AK87" s="35"/>
      <c r="AL87" s="35"/>
      <c r="AM87" s="35"/>
      <c r="AN87" s="35"/>
      <c r="AO87" s="35"/>
    </row>
    <row r="88" spans="1:41" x14ac:dyDescent="0.3">
      <c r="A88" s="35"/>
      <c r="B88" s="35"/>
      <c r="C88" s="35"/>
      <c r="D88" s="35"/>
      <c r="E88" s="35"/>
      <c r="F88" s="35"/>
      <c r="G88" s="35"/>
      <c r="H88" s="35"/>
      <c r="I88" s="35"/>
      <c r="J88" s="35"/>
      <c r="K88" s="35"/>
      <c r="L88" s="35"/>
      <c r="M88" s="35"/>
      <c r="N88" s="35"/>
      <c r="O88" s="35"/>
      <c r="P88" s="35"/>
      <c r="Q88" s="35"/>
      <c r="R88" s="35"/>
      <c r="S88" s="35"/>
      <c r="T88" s="35"/>
      <c r="U88" s="35"/>
      <c r="V88" s="35"/>
      <c r="W88" s="35"/>
      <c r="X88" s="35"/>
      <c r="Y88" s="35"/>
      <c r="Z88" s="35"/>
      <c r="AA88" s="35"/>
      <c r="AB88" s="35"/>
      <c r="AC88" s="35"/>
      <c r="AD88" s="35"/>
      <c r="AE88" s="35"/>
      <c r="AF88" s="35"/>
      <c r="AG88" s="35"/>
      <c r="AH88" s="35"/>
      <c r="AI88" s="35"/>
      <c r="AJ88" s="35"/>
      <c r="AK88" s="35"/>
      <c r="AL88" s="35"/>
      <c r="AM88" s="35"/>
      <c r="AN88" s="35"/>
      <c r="AO88" s="35"/>
    </row>
    <row r="89" spans="1:41" x14ac:dyDescent="0.3">
      <c r="A89" s="35"/>
      <c r="B89" s="35"/>
      <c r="C89" s="35"/>
      <c r="D89" s="35"/>
      <c r="E89" s="35"/>
      <c r="F89" s="35"/>
      <c r="G89" s="35"/>
      <c r="H89" s="35"/>
      <c r="I89" s="35"/>
      <c r="J89" s="35"/>
      <c r="K89" s="35"/>
      <c r="L89" s="35"/>
      <c r="M89" s="35"/>
      <c r="N89" s="35"/>
      <c r="O89" s="35"/>
      <c r="P89" s="35"/>
      <c r="Q89" s="35"/>
      <c r="R89" s="35"/>
      <c r="S89" s="35"/>
      <c r="T89" s="35"/>
      <c r="U89" s="35"/>
      <c r="V89" s="35"/>
      <c r="W89" s="35"/>
      <c r="X89" s="35"/>
      <c r="Y89" s="35"/>
      <c r="Z89" s="35"/>
      <c r="AA89" s="35"/>
      <c r="AB89" s="35"/>
      <c r="AC89" s="35"/>
      <c r="AD89" s="35"/>
      <c r="AE89" s="35"/>
      <c r="AF89" s="35"/>
      <c r="AG89" s="35"/>
      <c r="AH89" s="35"/>
      <c r="AI89" s="35"/>
      <c r="AJ89" s="35"/>
      <c r="AK89" s="35"/>
      <c r="AL89" s="35"/>
      <c r="AM89" s="35"/>
      <c r="AN89" s="35"/>
      <c r="AO89" s="35"/>
    </row>
    <row r="90" spans="1:41" x14ac:dyDescent="0.3">
      <c r="A90" s="35"/>
      <c r="B90" s="35"/>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row>
    <row r="91" spans="1:41" x14ac:dyDescent="0.3">
      <c r="A91" s="35"/>
      <c r="B91" s="35"/>
      <c r="C91" s="35"/>
      <c r="D91" s="35"/>
      <c r="E91" s="35"/>
      <c r="F91" s="35"/>
      <c r="G91" s="35"/>
      <c r="H91" s="35"/>
      <c r="I91" s="35"/>
      <c r="J91" s="35"/>
      <c r="K91" s="35"/>
      <c r="L91" s="35"/>
      <c r="M91" s="35"/>
      <c r="N91" s="35"/>
      <c r="O91" s="35"/>
      <c r="P91" s="35"/>
      <c r="Q91" s="35"/>
      <c r="R91" s="35"/>
      <c r="S91" s="35"/>
      <c r="T91" s="35"/>
      <c r="U91" s="35"/>
      <c r="V91" s="35"/>
      <c r="W91" s="35"/>
      <c r="X91" s="35"/>
      <c r="Y91" s="35"/>
      <c r="Z91" s="35"/>
      <c r="AA91" s="35"/>
      <c r="AB91" s="35"/>
      <c r="AC91" s="35"/>
      <c r="AD91" s="35"/>
      <c r="AE91" s="35"/>
      <c r="AF91" s="35"/>
      <c r="AG91" s="35"/>
      <c r="AH91" s="35"/>
      <c r="AI91" s="35"/>
      <c r="AJ91" s="35"/>
      <c r="AK91" s="35"/>
      <c r="AL91" s="35"/>
      <c r="AM91" s="35"/>
      <c r="AN91" s="35"/>
      <c r="AO91" s="35"/>
    </row>
    <row r="92" spans="1:41" x14ac:dyDescent="0.3">
      <c r="A92" s="35"/>
      <c r="B92" s="35"/>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row>
    <row r="93" spans="1:41" x14ac:dyDescent="0.3">
      <c r="A93" s="35"/>
      <c r="B93" s="35"/>
      <c r="C93" s="35"/>
      <c r="D93" s="35"/>
      <c r="E93" s="35"/>
      <c r="F93" s="35"/>
      <c r="G93" s="35"/>
      <c r="H93" s="35"/>
      <c r="I93" s="35"/>
      <c r="J93" s="35"/>
      <c r="K93" s="35"/>
      <c r="L93" s="35"/>
      <c r="M93" s="35"/>
      <c r="N93" s="35"/>
      <c r="O93" s="35"/>
      <c r="P93" s="35"/>
      <c r="Q93" s="35"/>
      <c r="R93" s="35"/>
      <c r="S93" s="35"/>
      <c r="T93" s="35"/>
      <c r="U93" s="35"/>
      <c r="V93" s="35"/>
      <c r="W93" s="35"/>
      <c r="X93" s="35"/>
      <c r="Y93" s="35"/>
      <c r="Z93" s="35"/>
      <c r="AA93" s="35"/>
      <c r="AB93" s="35"/>
      <c r="AC93" s="35"/>
      <c r="AD93" s="35"/>
      <c r="AE93" s="35"/>
      <c r="AF93" s="35"/>
      <c r="AG93" s="35"/>
      <c r="AH93" s="35"/>
      <c r="AI93" s="35"/>
      <c r="AJ93" s="35"/>
      <c r="AK93" s="35"/>
      <c r="AL93" s="35"/>
      <c r="AM93" s="35"/>
      <c r="AN93" s="35"/>
      <c r="AO93" s="35"/>
    </row>
    <row r="94" spans="1:41" x14ac:dyDescent="0.3">
      <c r="A94" s="35"/>
      <c r="B94" s="35"/>
      <c r="C94" s="35"/>
      <c r="D94" s="35"/>
      <c r="E94" s="35"/>
      <c r="F94" s="35"/>
      <c r="G94" s="35"/>
      <c r="H94" s="35"/>
      <c r="I94" s="35"/>
      <c r="J94" s="35"/>
      <c r="K94" s="35"/>
      <c r="L94" s="35"/>
      <c r="M94" s="35"/>
      <c r="N94" s="35"/>
      <c r="O94" s="35"/>
      <c r="P94" s="35"/>
      <c r="Q94" s="35"/>
      <c r="R94" s="35"/>
      <c r="S94" s="35"/>
      <c r="T94" s="35"/>
      <c r="U94" s="35"/>
      <c r="V94" s="35"/>
      <c r="W94" s="35"/>
      <c r="X94" s="35"/>
      <c r="Y94" s="35"/>
      <c r="Z94" s="35"/>
      <c r="AA94" s="35"/>
      <c r="AB94" s="35"/>
      <c r="AC94" s="35"/>
      <c r="AD94" s="35"/>
      <c r="AE94" s="35"/>
      <c r="AF94" s="35"/>
      <c r="AG94" s="35"/>
      <c r="AH94" s="35"/>
      <c r="AI94" s="35"/>
      <c r="AJ94" s="35"/>
      <c r="AK94" s="35"/>
      <c r="AL94" s="35"/>
      <c r="AM94" s="35"/>
      <c r="AN94" s="35"/>
      <c r="AO94" s="35"/>
    </row>
    <row r="95" spans="1:41" x14ac:dyDescent="0.3">
      <c r="A95" s="35"/>
      <c r="B95" s="35"/>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row>
    <row r="96" spans="1:41" x14ac:dyDescent="0.3">
      <c r="A96" s="35"/>
      <c r="B96" s="35"/>
      <c r="C96" s="35"/>
      <c r="D96" s="35"/>
      <c r="E96" s="35"/>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row>
    <row r="97" spans="1:41" x14ac:dyDescent="0.3">
      <c r="A97" s="35"/>
      <c r="B97" s="35"/>
      <c r="C97" s="35"/>
      <c r="D97" s="35"/>
      <c r="E97" s="35"/>
      <c r="F97" s="35"/>
      <c r="G97" s="35"/>
      <c r="H97" s="35"/>
      <c r="I97" s="35"/>
      <c r="J97" s="35"/>
      <c r="K97" s="35"/>
      <c r="L97" s="35"/>
      <c r="M97" s="35"/>
      <c r="N97" s="35"/>
      <c r="O97" s="35"/>
      <c r="P97" s="35"/>
      <c r="Q97" s="35"/>
      <c r="R97" s="35"/>
      <c r="S97" s="35"/>
      <c r="T97" s="35"/>
      <c r="U97" s="35"/>
      <c r="V97" s="35"/>
      <c r="W97" s="35"/>
      <c r="X97" s="35"/>
      <c r="Y97" s="35"/>
      <c r="Z97" s="35"/>
      <c r="AA97" s="35"/>
      <c r="AB97" s="35"/>
      <c r="AC97" s="35"/>
      <c r="AD97" s="35"/>
      <c r="AE97" s="35"/>
      <c r="AF97" s="35"/>
      <c r="AG97" s="35"/>
      <c r="AH97" s="35"/>
      <c r="AI97" s="35"/>
      <c r="AJ97" s="35"/>
      <c r="AK97" s="35"/>
      <c r="AL97" s="35"/>
      <c r="AM97" s="35"/>
      <c r="AN97" s="35"/>
      <c r="AO97" s="35"/>
    </row>
    <row r="98" spans="1:41" x14ac:dyDescent="0.3">
      <c r="A98" s="35"/>
      <c r="B98" s="35"/>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row>
    <row r="99" spans="1:41" x14ac:dyDescent="0.3">
      <c r="A99" s="35"/>
      <c r="B99" s="35"/>
      <c r="C99" s="35"/>
      <c r="D99" s="35"/>
      <c r="E99" s="35"/>
      <c r="F99" s="35"/>
      <c r="G99" s="35"/>
      <c r="H99" s="35"/>
      <c r="I99" s="35"/>
      <c r="J99" s="35"/>
      <c r="K99" s="35"/>
      <c r="L99" s="35"/>
      <c r="M99" s="35"/>
      <c r="N99" s="35"/>
      <c r="O99" s="35"/>
      <c r="P99" s="35"/>
      <c r="Q99" s="35"/>
      <c r="R99" s="35"/>
      <c r="S99" s="35"/>
      <c r="T99" s="35"/>
      <c r="U99" s="35"/>
      <c r="V99" s="35"/>
      <c r="W99" s="35"/>
      <c r="X99" s="35"/>
      <c r="Y99" s="35"/>
      <c r="Z99" s="35"/>
      <c r="AA99" s="35"/>
      <c r="AB99" s="35"/>
      <c r="AC99" s="35"/>
      <c r="AD99" s="35"/>
      <c r="AE99" s="35"/>
      <c r="AF99" s="35"/>
      <c r="AG99" s="35"/>
      <c r="AH99" s="35"/>
      <c r="AI99" s="35"/>
      <c r="AJ99" s="35"/>
      <c r="AK99" s="35"/>
      <c r="AL99" s="35"/>
      <c r="AM99" s="35"/>
      <c r="AN99" s="35"/>
      <c r="AO99" s="35"/>
    </row>
    <row r="100" spans="1:41" x14ac:dyDescent="0.3">
      <c r="A100" s="35"/>
      <c r="B100" s="35"/>
      <c r="C100" s="35"/>
      <c r="D100" s="35"/>
      <c r="E100" s="35"/>
      <c r="F100" s="35"/>
      <c r="G100" s="35"/>
      <c r="H100" s="35"/>
      <c r="I100" s="35"/>
      <c r="J100" s="35"/>
      <c r="K100" s="35"/>
      <c r="L100" s="35"/>
      <c r="M100" s="35"/>
      <c r="N100" s="35"/>
      <c r="O100" s="35"/>
      <c r="P100" s="35"/>
      <c r="Q100" s="35"/>
      <c r="R100" s="35"/>
      <c r="S100" s="35"/>
      <c r="T100" s="35"/>
      <c r="U100" s="35"/>
      <c r="V100" s="35"/>
      <c r="W100" s="35"/>
      <c r="X100" s="35"/>
      <c r="Y100" s="35"/>
      <c r="Z100" s="35"/>
      <c r="AA100" s="35"/>
      <c r="AB100" s="35"/>
      <c r="AC100" s="35"/>
      <c r="AD100" s="35"/>
      <c r="AE100" s="35"/>
      <c r="AF100" s="35"/>
      <c r="AG100" s="35"/>
      <c r="AH100" s="35"/>
      <c r="AI100" s="35"/>
      <c r="AJ100" s="35"/>
      <c r="AK100" s="35"/>
      <c r="AL100" s="35"/>
      <c r="AM100" s="35"/>
      <c r="AN100" s="35"/>
      <c r="AO100" s="35"/>
    </row>
    <row r="101" spans="1:41" x14ac:dyDescent="0.3">
      <c r="A101" s="35"/>
      <c r="B101" s="35"/>
      <c r="C101" s="35"/>
      <c r="D101" s="35"/>
      <c r="E101" s="35"/>
      <c r="F101" s="35"/>
      <c r="G101" s="35"/>
      <c r="H101" s="35"/>
      <c r="I101" s="35"/>
      <c r="J101" s="35"/>
      <c r="K101" s="35"/>
      <c r="L101" s="35"/>
      <c r="M101" s="35"/>
      <c r="N101" s="35"/>
      <c r="O101" s="35"/>
      <c r="P101" s="35"/>
      <c r="Q101" s="35"/>
      <c r="R101" s="35"/>
      <c r="S101" s="35"/>
      <c r="T101" s="35"/>
      <c r="U101" s="35"/>
      <c r="V101" s="35"/>
      <c r="W101" s="35"/>
      <c r="X101" s="35"/>
      <c r="Y101" s="35"/>
      <c r="Z101" s="35"/>
      <c r="AA101" s="35"/>
      <c r="AB101" s="35"/>
      <c r="AC101" s="35"/>
      <c r="AD101" s="35"/>
      <c r="AE101" s="35"/>
      <c r="AF101" s="35"/>
      <c r="AG101" s="35"/>
      <c r="AH101" s="35"/>
      <c r="AI101" s="35"/>
      <c r="AJ101" s="35"/>
      <c r="AK101" s="35"/>
      <c r="AL101" s="35"/>
      <c r="AM101" s="35"/>
      <c r="AN101" s="35"/>
      <c r="AO101" s="35"/>
    </row>
    <row r="102" spans="1:41" x14ac:dyDescent="0.3">
      <c r="A102" s="35"/>
      <c r="B102" s="35"/>
      <c r="C102" s="35"/>
      <c r="D102" s="35"/>
      <c r="E102" s="35"/>
      <c r="F102" s="35"/>
      <c r="G102" s="35"/>
      <c r="H102" s="35"/>
      <c r="I102" s="35"/>
      <c r="J102" s="35"/>
      <c r="K102" s="35"/>
      <c r="L102" s="35"/>
      <c r="M102" s="35"/>
      <c r="N102" s="35"/>
      <c r="O102" s="35"/>
      <c r="P102" s="35"/>
      <c r="Q102" s="35"/>
      <c r="R102" s="35"/>
      <c r="S102" s="35"/>
      <c r="T102" s="35"/>
      <c r="U102" s="35"/>
      <c r="V102" s="35"/>
      <c r="W102" s="35"/>
      <c r="X102" s="35"/>
      <c r="Y102" s="35"/>
      <c r="Z102" s="35"/>
      <c r="AA102" s="35"/>
      <c r="AB102" s="35"/>
      <c r="AC102" s="35"/>
      <c r="AD102" s="35"/>
      <c r="AE102" s="35"/>
      <c r="AF102" s="35"/>
      <c r="AG102" s="35"/>
      <c r="AH102" s="35"/>
      <c r="AI102" s="35"/>
      <c r="AJ102" s="35"/>
      <c r="AK102" s="35"/>
      <c r="AL102" s="35"/>
      <c r="AM102" s="35"/>
      <c r="AN102" s="35"/>
      <c r="AO102" s="35"/>
    </row>
    <row r="103" spans="1:41" x14ac:dyDescent="0.3">
      <c r="A103" s="35"/>
      <c r="B103" s="35"/>
      <c r="C103" s="35"/>
      <c r="D103" s="35"/>
      <c r="E103" s="35"/>
      <c r="F103" s="35"/>
      <c r="G103" s="35"/>
      <c r="H103" s="35"/>
      <c r="I103" s="35"/>
      <c r="J103" s="35"/>
      <c r="K103" s="35"/>
      <c r="L103" s="35"/>
      <c r="M103" s="35"/>
      <c r="N103" s="35"/>
      <c r="O103" s="35"/>
      <c r="P103" s="35"/>
      <c r="Q103" s="35"/>
      <c r="R103" s="35"/>
      <c r="S103" s="35"/>
      <c r="T103" s="35"/>
      <c r="U103" s="35"/>
      <c r="V103" s="35"/>
      <c r="W103" s="35"/>
      <c r="X103" s="35"/>
      <c r="Y103" s="35"/>
      <c r="Z103" s="35"/>
      <c r="AA103" s="35"/>
      <c r="AB103" s="35"/>
      <c r="AC103" s="35"/>
      <c r="AD103" s="35"/>
      <c r="AE103" s="35"/>
      <c r="AF103" s="35"/>
      <c r="AG103" s="35"/>
      <c r="AH103" s="35"/>
      <c r="AI103" s="35"/>
      <c r="AJ103" s="35"/>
      <c r="AK103" s="35"/>
      <c r="AL103" s="35"/>
      <c r="AM103" s="35"/>
      <c r="AN103" s="35"/>
      <c r="AO103" s="35"/>
    </row>
    <row r="104" spans="1:41" x14ac:dyDescent="0.3">
      <c r="A104" s="35"/>
      <c r="B104" s="35"/>
      <c r="C104" s="35"/>
      <c r="D104" s="35"/>
      <c r="E104" s="35"/>
      <c r="F104" s="35"/>
      <c r="G104" s="35"/>
      <c r="H104" s="35"/>
      <c r="I104" s="35"/>
      <c r="J104" s="35"/>
      <c r="K104" s="35"/>
      <c r="L104" s="35"/>
      <c r="M104" s="35"/>
      <c r="N104" s="35"/>
      <c r="O104" s="35"/>
      <c r="P104" s="35"/>
      <c r="Q104" s="35"/>
      <c r="R104" s="35"/>
      <c r="S104" s="35"/>
      <c r="T104" s="35"/>
      <c r="U104" s="35"/>
      <c r="V104" s="35"/>
      <c r="W104" s="35"/>
      <c r="X104" s="35"/>
      <c r="Y104" s="35"/>
      <c r="Z104" s="35"/>
      <c r="AA104" s="35"/>
      <c r="AB104" s="35"/>
      <c r="AC104" s="35"/>
      <c r="AD104" s="35"/>
      <c r="AE104" s="35"/>
      <c r="AF104" s="35"/>
      <c r="AG104" s="35"/>
      <c r="AH104" s="35"/>
      <c r="AI104" s="35"/>
      <c r="AJ104" s="35"/>
      <c r="AK104" s="35"/>
      <c r="AL104" s="35"/>
      <c r="AM104" s="35"/>
      <c r="AN104" s="35"/>
      <c r="AO104" s="35"/>
    </row>
    <row r="105" spans="1:41" x14ac:dyDescent="0.3">
      <c r="A105" s="35"/>
      <c r="B105" s="35"/>
      <c r="C105" s="35"/>
      <c r="D105" s="35"/>
      <c r="E105" s="35"/>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D105" s="35"/>
      <c r="AE105" s="35"/>
      <c r="AF105" s="35"/>
      <c r="AG105" s="35"/>
      <c r="AH105" s="35"/>
      <c r="AI105" s="35"/>
      <c r="AJ105" s="35"/>
      <c r="AK105" s="35"/>
      <c r="AL105" s="35"/>
      <c r="AM105" s="35"/>
      <c r="AN105" s="35"/>
      <c r="AO105" s="35"/>
    </row>
    <row r="106" spans="1:41" x14ac:dyDescent="0.3">
      <c r="A106" s="35"/>
      <c r="B106" s="35"/>
      <c r="C106" s="35"/>
      <c r="D106" s="35"/>
      <c r="E106" s="35"/>
      <c r="F106" s="35"/>
      <c r="G106" s="35"/>
      <c r="H106" s="35"/>
      <c r="I106" s="35"/>
      <c r="J106" s="35"/>
      <c r="K106" s="35"/>
      <c r="L106" s="35"/>
      <c r="M106" s="35"/>
      <c r="N106" s="35"/>
      <c r="O106" s="35"/>
      <c r="P106" s="35"/>
      <c r="Q106" s="35"/>
      <c r="R106" s="35"/>
      <c r="S106" s="35"/>
      <c r="T106" s="35"/>
      <c r="U106" s="35"/>
      <c r="V106" s="35"/>
      <c r="W106" s="35"/>
      <c r="X106" s="35"/>
      <c r="Y106" s="35"/>
      <c r="Z106" s="35"/>
      <c r="AA106" s="35"/>
      <c r="AB106" s="35"/>
      <c r="AC106" s="35"/>
      <c r="AD106" s="35"/>
      <c r="AE106" s="35"/>
      <c r="AF106" s="35"/>
      <c r="AG106" s="35"/>
      <c r="AH106" s="35"/>
      <c r="AI106" s="35"/>
      <c r="AJ106" s="35"/>
      <c r="AK106" s="35"/>
      <c r="AL106" s="35"/>
      <c r="AM106" s="35"/>
      <c r="AN106" s="35"/>
      <c r="AO106" s="35"/>
    </row>
    <row r="107" spans="1:41" x14ac:dyDescent="0.3">
      <c r="A107" s="35"/>
      <c r="B107" s="35"/>
      <c r="C107" s="35"/>
      <c r="D107" s="35"/>
      <c r="E107" s="35"/>
      <c r="F107" s="35"/>
      <c r="G107" s="35"/>
      <c r="H107" s="35"/>
      <c r="I107" s="35"/>
      <c r="J107" s="35"/>
      <c r="K107" s="35"/>
      <c r="L107" s="35"/>
      <c r="M107" s="35"/>
      <c r="N107" s="35"/>
      <c r="O107" s="35"/>
      <c r="P107" s="35"/>
      <c r="Q107" s="35"/>
      <c r="R107" s="35"/>
      <c r="S107" s="35"/>
      <c r="T107" s="35"/>
      <c r="U107" s="35"/>
      <c r="V107" s="35"/>
      <c r="W107" s="35"/>
      <c r="X107" s="35"/>
      <c r="Y107" s="35"/>
      <c r="Z107" s="35"/>
      <c r="AA107" s="35"/>
      <c r="AB107" s="35"/>
      <c r="AC107" s="35"/>
      <c r="AD107" s="35"/>
      <c r="AE107" s="35"/>
      <c r="AF107" s="35"/>
      <c r="AG107" s="35"/>
      <c r="AH107" s="35"/>
      <c r="AI107" s="35"/>
      <c r="AJ107" s="35"/>
      <c r="AK107" s="35"/>
      <c r="AL107" s="35"/>
      <c r="AM107" s="35"/>
      <c r="AN107" s="35"/>
      <c r="AO107" s="35"/>
    </row>
    <row r="108" spans="1:41" x14ac:dyDescent="0.3">
      <c r="A108" s="35"/>
      <c r="B108" s="35"/>
      <c r="C108" s="35"/>
      <c r="D108" s="35"/>
      <c r="E108" s="35"/>
      <c r="F108" s="35"/>
      <c r="G108" s="35"/>
      <c r="H108" s="35"/>
      <c r="I108" s="35"/>
      <c r="J108" s="35"/>
      <c r="K108" s="35"/>
      <c r="L108" s="35"/>
      <c r="M108" s="35"/>
      <c r="N108" s="35"/>
      <c r="O108" s="35"/>
      <c r="P108" s="35"/>
      <c r="Q108" s="35"/>
      <c r="R108" s="35"/>
      <c r="S108" s="35"/>
      <c r="T108" s="35"/>
      <c r="U108" s="35"/>
      <c r="V108" s="35"/>
      <c r="W108" s="35"/>
      <c r="X108" s="35"/>
      <c r="Y108" s="35"/>
      <c r="Z108" s="35"/>
      <c r="AA108" s="35"/>
      <c r="AB108" s="35"/>
      <c r="AC108" s="35"/>
      <c r="AD108" s="35"/>
      <c r="AE108" s="35"/>
      <c r="AF108" s="35"/>
      <c r="AG108" s="35"/>
      <c r="AH108" s="35"/>
      <c r="AI108" s="35"/>
      <c r="AJ108" s="35"/>
      <c r="AK108" s="35"/>
      <c r="AL108" s="35"/>
      <c r="AM108" s="35"/>
      <c r="AN108" s="35"/>
      <c r="AO108" s="35"/>
    </row>
    <row r="109" spans="1:41" x14ac:dyDescent="0.3">
      <c r="A109" s="35"/>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row>
    <row r="110" spans="1:41" x14ac:dyDescent="0.3">
      <c r="A110" s="35"/>
      <c r="B110" s="35"/>
      <c r="C110" s="35"/>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row>
    <row r="111" spans="1:41" x14ac:dyDescent="0.3">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row>
    <row r="112" spans="1:41" x14ac:dyDescent="0.3">
      <c r="A112" s="35"/>
      <c r="B112" s="35"/>
      <c r="C112" s="35"/>
      <c r="D112" s="35"/>
      <c r="E112" s="35"/>
      <c r="F112" s="35"/>
      <c r="G112" s="35"/>
      <c r="H112" s="35"/>
      <c r="I112" s="35"/>
      <c r="J112" s="35"/>
      <c r="K112" s="35"/>
      <c r="L112" s="35"/>
      <c r="M112" s="35"/>
      <c r="N112" s="35"/>
      <c r="O112" s="35"/>
      <c r="P112" s="35"/>
      <c r="Q112" s="35"/>
      <c r="R112" s="35"/>
      <c r="S112" s="35"/>
      <c r="T112" s="35"/>
      <c r="U112" s="35"/>
      <c r="V112" s="35"/>
      <c r="W112" s="35"/>
      <c r="X112" s="35"/>
      <c r="Y112" s="35"/>
      <c r="Z112" s="35"/>
      <c r="AA112" s="35"/>
      <c r="AB112" s="35"/>
      <c r="AC112" s="35"/>
      <c r="AD112" s="35"/>
      <c r="AE112" s="35"/>
      <c r="AF112" s="35"/>
      <c r="AG112" s="35"/>
      <c r="AH112" s="35"/>
      <c r="AI112" s="35"/>
      <c r="AJ112" s="35"/>
      <c r="AK112" s="35"/>
      <c r="AL112" s="35"/>
      <c r="AM112" s="35"/>
      <c r="AN112" s="35"/>
      <c r="AO112" s="35"/>
    </row>
    <row r="113" spans="1:41" x14ac:dyDescent="0.3">
      <c r="A113" s="35"/>
      <c r="B113" s="35"/>
      <c r="C113" s="35"/>
      <c r="D113" s="35"/>
      <c r="E113" s="35"/>
      <c r="F113" s="35"/>
      <c r="G113" s="35"/>
      <c r="H113" s="35"/>
      <c r="I113" s="35"/>
      <c r="J113" s="35"/>
      <c r="K113" s="35"/>
      <c r="L113" s="35"/>
      <c r="M113" s="35"/>
      <c r="N113" s="35"/>
      <c r="O113" s="35"/>
      <c r="P113" s="35"/>
      <c r="Q113" s="35"/>
      <c r="R113" s="35"/>
      <c r="S113" s="35"/>
      <c r="T113" s="35"/>
      <c r="U113" s="35"/>
      <c r="V113" s="35"/>
      <c r="W113" s="35"/>
      <c r="X113" s="35"/>
      <c r="Y113" s="35"/>
      <c r="Z113" s="35"/>
      <c r="AA113" s="35"/>
      <c r="AB113" s="35"/>
      <c r="AC113" s="35"/>
      <c r="AD113" s="35"/>
      <c r="AE113" s="35"/>
      <c r="AF113" s="35"/>
      <c r="AG113" s="35"/>
      <c r="AH113" s="35"/>
      <c r="AI113" s="35"/>
      <c r="AJ113" s="35"/>
      <c r="AK113" s="35"/>
      <c r="AL113" s="35"/>
      <c r="AM113" s="35"/>
      <c r="AN113" s="35"/>
      <c r="AO113" s="35"/>
    </row>
    <row r="114" spans="1:41" x14ac:dyDescent="0.3">
      <c r="A114" s="35"/>
      <c r="B114" s="35"/>
      <c r="C114" s="35"/>
      <c r="D114" s="35"/>
      <c r="E114" s="35"/>
      <c r="F114" s="35"/>
      <c r="G114" s="35"/>
      <c r="H114" s="35"/>
      <c r="I114" s="35"/>
      <c r="J114" s="35"/>
      <c r="K114" s="35"/>
      <c r="L114" s="35"/>
      <c r="M114" s="35"/>
      <c r="N114" s="35"/>
      <c r="O114" s="35"/>
      <c r="P114" s="35"/>
      <c r="Q114" s="35"/>
      <c r="R114" s="35"/>
      <c r="S114" s="35"/>
      <c r="T114" s="35"/>
      <c r="U114" s="35"/>
      <c r="V114" s="35"/>
      <c r="W114" s="35"/>
      <c r="X114" s="35"/>
      <c r="Y114" s="35"/>
      <c r="Z114" s="35"/>
      <c r="AA114" s="35"/>
      <c r="AB114" s="35"/>
      <c r="AC114" s="35"/>
      <c r="AD114" s="35"/>
      <c r="AE114" s="35"/>
      <c r="AF114" s="35"/>
      <c r="AG114" s="35"/>
      <c r="AH114" s="35"/>
      <c r="AI114" s="35"/>
      <c r="AJ114" s="35"/>
      <c r="AK114" s="35"/>
      <c r="AL114" s="35"/>
      <c r="AM114" s="35"/>
      <c r="AN114" s="35"/>
      <c r="AO114" s="35"/>
    </row>
    <row r="115" spans="1:41" x14ac:dyDescent="0.3">
      <c r="A115" s="35"/>
      <c r="B115" s="35"/>
      <c r="C115" s="35"/>
      <c r="D115" s="35"/>
      <c r="E115" s="35"/>
      <c r="F115" s="35"/>
      <c r="G115" s="35"/>
      <c r="H115" s="35"/>
      <c r="I115" s="35"/>
      <c r="J115" s="35"/>
      <c r="K115" s="35"/>
      <c r="L115" s="35"/>
      <c r="M115" s="35"/>
      <c r="N115" s="35"/>
      <c r="O115" s="35"/>
      <c r="P115" s="35"/>
      <c r="Q115" s="35"/>
      <c r="R115" s="35"/>
      <c r="S115" s="35"/>
      <c r="T115" s="35"/>
      <c r="U115" s="35"/>
      <c r="V115" s="35"/>
      <c r="W115" s="35"/>
      <c r="X115" s="35"/>
      <c r="Y115" s="35"/>
      <c r="Z115" s="35"/>
      <c r="AA115" s="35"/>
      <c r="AB115" s="35"/>
      <c r="AC115" s="35"/>
      <c r="AD115" s="35"/>
      <c r="AE115" s="35"/>
      <c r="AF115" s="35"/>
      <c r="AG115" s="35"/>
      <c r="AH115" s="35"/>
      <c r="AI115" s="35"/>
      <c r="AJ115" s="35"/>
      <c r="AK115" s="35"/>
      <c r="AL115" s="35"/>
      <c r="AM115" s="35"/>
      <c r="AN115" s="35"/>
      <c r="AO115" s="35"/>
    </row>
    <row r="116" spans="1:41" x14ac:dyDescent="0.3">
      <c r="A116" s="35"/>
      <c r="B116" s="35"/>
      <c r="C116" s="35"/>
      <c r="D116" s="35"/>
      <c r="E116" s="35"/>
      <c r="F116" s="35"/>
      <c r="G116" s="35"/>
      <c r="H116" s="35"/>
      <c r="I116" s="35"/>
      <c r="J116" s="35"/>
      <c r="K116" s="35"/>
      <c r="L116" s="35"/>
      <c r="M116" s="35"/>
      <c r="N116" s="35"/>
      <c r="O116" s="35"/>
      <c r="P116" s="35"/>
      <c r="Q116" s="35"/>
      <c r="R116" s="35"/>
      <c r="S116" s="35"/>
      <c r="T116" s="35"/>
      <c r="U116" s="35"/>
      <c r="V116" s="35"/>
      <c r="W116" s="35"/>
      <c r="X116" s="35"/>
      <c r="Y116" s="35"/>
      <c r="Z116" s="35"/>
      <c r="AA116" s="35"/>
      <c r="AB116" s="35"/>
      <c r="AC116" s="35"/>
      <c r="AD116" s="35"/>
      <c r="AE116" s="35"/>
      <c r="AF116" s="35"/>
      <c r="AG116" s="35"/>
      <c r="AH116" s="35"/>
      <c r="AI116" s="35"/>
      <c r="AJ116" s="35"/>
      <c r="AK116" s="35"/>
      <c r="AL116" s="35"/>
      <c r="AM116" s="35"/>
      <c r="AN116" s="35"/>
      <c r="AO116" s="35"/>
    </row>
    <row r="117" spans="1:41" x14ac:dyDescent="0.3">
      <c r="A117" s="35"/>
      <c r="B117" s="35"/>
      <c r="C117" s="35"/>
      <c r="D117" s="35"/>
      <c r="E117" s="35"/>
      <c r="F117" s="35"/>
      <c r="G117" s="35"/>
      <c r="H117" s="35"/>
      <c r="I117" s="35"/>
      <c r="J117" s="35"/>
      <c r="K117" s="35"/>
      <c r="L117" s="35"/>
      <c r="M117" s="35"/>
      <c r="N117" s="35"/>
      <c r="O117" s="35"/>
      <c r="P117" s="35"/>
      <c r="Q117" s="35"/>
      <c r="R117" s="35"/>
      <c r="S117" s="35"/>
      <c r="T117" s="35"/>
      <c r="U117" s="35"/>
      <c r="V117" s="35"/>
      <c r="W117" s="35"/>
      <c r="X117" s="35"/>
      <c r="Y117" s="35"/>
      <c r="Z117" s="35"/>
      <c r="AA117" s="35"/>
      <c r="AB117" s="35"/>
      <c r="AC117" s="35"/>
      <c r="AD117" s="35"/>
      <c r="AE117" s="35"/>
      <c r="AF117" s="35"/>
      <c r="AG117" s="35"/>
      <c r="AH117" s="35"/>
      <c r="AI117" s="35"/>
      <c r="AJ117" s="35"/>
      <c r="AK117" s="35"/>
      <c r="AL117" s="35"/>
      <c r="AM117" s="35"/>
      <c r="AN117" s="35"/>
      <c r="AO117" s="35"/>
    </row>
    <row r="118" spans="1:41" x14ac:dyDescent="0.3">
      <c r="A118" s="35"/>
      <c r="B118" s="35"/>
      <c r="C118" s="35"/>
      <c r="D118" s="35"/>
      <c r="E118" s="35"/>
      <c r="F118" s="35"/>
      <c r="G118" s="35"/>
      <c r="H118" s="35"/>
      <c r="I118" s="35"/>
      <c r="J118" s="35"/>
      <c r="K118" s="35"/>
      <c r="L118" s="35"/>
      <c r="M118" s="35"/>
      <c r="N118" s="35"/>
      <c r="O118" s="35"/>
      <c r="P118" s="35"/>
      <c r="Q118" s="35"/>
      <c r="R118" s="35"/>
      <c r="S118" s="35"/>
      <c r="T118" s="35"/>
      <c r="U118" s="35"/>
      <c r="V118" s="35"/>
      <c r="W118" s="35"/>
      <c r="X118" s="35"/>
      <c r="Y118" s="35"/>
      <c r="Z118" s="35"/>
      <c r="AA118" s="35"/>
      <c r="AB118" s="35"/>
      <c r="AC118" s="35"/>
      <c r="AD118" s="35"/>
      <c r="AE118" s="35"/>
      <c r="AF118" s="35"/>
      <c r="AG118" s="35"/>
      <c r="AH118" s="35"/>
      <c r="AI118" s="35"/>
      <c r="AJ118" s="35"/>
      <c r="AK118" s="35"/>
      <c r="AL118" s="35"/>
      <c r="AM118" s="35"/>
      <c r="AN118" s="35"/>
      <c r="AO118" s="35"/>
    </row>
    <row r="119" spans="1:41" x14ac:dyDescent="0.3">
      <c r="A119" s="35"/>
      <c r="B119" s="35"/>
      <c r="C119" s="35"/>
      <c r="D119" s="35"/>
      <c r="E119" s="35"/>
      <c r="F119" s="35"/>
      <c r="G119" s="35"/>
      <c r="H119" s="35"/>
      <c r="I119" s="35"/>
      <c r="J119" s="35"/>
      <c r="K119" s="35"/>
      <c r="L119" s="35"/>
      <c r="M119" s="35"/>
      <c r="N119" s="35"/>
      <c r="O119" s="35"/>
      <c r="P119" s="35"/>
      <c r="Q119" s="35"/>
      <c r="R119" s="35"/>
      <c r="S119" s="35"/>
      <c r="T119" s="35"/>
      <c r="U119" s="35"/>
      <c r="V119" s="35"/>
      <c r="W119" s="35"/>
      <c r="X119" s="35"/>
      <c r="Y119" s="35"/>
      <c r="Z119" s="35"/>
      <c r="AA119" s="35"/>
      <c r="AB119" s="35"/>
      <c r="AC119" s="35"/>
      <c r="AD119" s="35"/>
      <c r="AE119" s="35"/>
      <c r="AF119" s="35"/>
      <c r="AG119" s="35"/>
      <c r="AH119" s="35"/>
      <c r="AI119" s="35"/>
      <c r="AJ119" s="35"/>
      <c r="AK119" s="35"/>
      <c r="AL119" s="35"/>
      <c r="AM119" s="35"/>
      <c r="AN119" s="35"/>
      <c r="AO119" s="35"/>
    </row>
    <row r="120" spans="1:41" x14ac:dyDescent="0.3">
      <c r="A120" s="35"/>
      <c r="B120" s="35"/>
      <c r="C120" s="35"/>
      <c r="D120" s="35"/>
      <c r="E120" s="35"/>
      <c r="F120" s="35"/>
      <c r="G120" s="35"/>
      <c r="H120" s="35"/>
      <c r="I120" s="35"/>
      <c r="J120" s="35"/>
      <c r="K120" s="35"/>
      <c r="L120" s="35"/>
      <c r="M120" s="35"/>
      <c r="N120" s="35"/>
      <c r="O120" s="35"/>
      <c r="P120" s="35"/>
      <c r="Q120" s="35"/>
      <c r="R120" s="35"/>
      <c r="S120" s="35"/>
      <c r="T120" s="35"/>
      <c r="U120" s="35"/>
      <c r="V120" s="35"/>
      <c r="W120" s="35"/>
      <c r="X120" s="35"/>
      <c r="Y120" s="35"/>
      <c r="Z120" s="35"/>
      <c r="AA120" s="35"/>
      <c r="AB120" s="35"/>
      <c r="AC120" s="35"/>
      <c r="AD120" s="35"/>
      <c r="AE120" s="35"/>
      <c r="AF120" s="35"/>
      <c r="AG120" s="35"/>
      <c r="AH120" s="35"/>
      <c r="AI120" s="35"/>
      <c r="AJ120" s="35"/>
      <c r="AK120" s="35"/>
      <c r="AL120" s="35"/>
      <c r="AM120" s="35"/>
      <c r="AN120" s="35"/>
      <c r="AO120" s="35"/>
    </row>
    <row r="121" spans="1:41" x14ac:dyDescent="0.3">
      <c r="A121" s="35"/>
      <c r="B121" s="35"/>
      <c r="C121" s="35"/>
      <c r="D121" s="35"/>
      <c r="E121" s="35"/>
      <c r="F121" s="35"/>
      <c r="G121" s="35"/>
      <c r="H121" s="35"/>
      <c r="I121" s="35"/>
      <c r="J121" s="35"/>
      <c r="K121" s="35"/>
      <c r="L121" s="35"/>
      <c r="M121" s="35"/>
      <c r="N121" s="35"/>
      <c r="O121" s="35"/>
      <c r="P121" s="35"/>
      <c r="Q121" s="35"/>
      <c r="R121" s="35"/>
      <c r="S121" s="35"/>
      <c r="T121" s="35"/>
      <c r="U121" s="35"/>
      <c r="V121" s="35"/>
      <c r="W121" s="35"/>
      <c r="X121" s="35"/>
      <c r="Y121" s="35"/>
      <c r="Z121" s="35"/>
      <c r="AA121" s="35"/>
      <c r="AB121" s="35"/>
      <c r="AC121" s="35"/>
      <c r="AD121" s="35"/>
      <c r="AE121" s="35"/>
      <c r="AF121" s="35"/>
      <c r="AG121" s="35"/>
      <c r="AH121" s="35"/>
      <c r="AI121" s="35"/>
      <c r="AJ121" s="35"/>
      <c r="AK121" s="35"/>
      <c r="AL121" s="35"/>
      <c r="AM121" s="35"/>
      <c r="AN121" s="35"/>
      <c r="AO121" s="35"/>
    </row>
    <row r="122" spans="1:41" x14ac:dyDescent="0.3">
      <c r="A122" s="35"/>
      <c r="B122" s="35"/>
      <c r="C122" s="35"/>
      <c r="D122" s="35"/>
      <c r="E122" s="35"/>
      <c r="F122" s="35"/>
      <c r="G122" s="35"/>
      <c r="H122" s="35"/>
      <c r="I122" s="35"/>
      <c r="J122" s="35"/>
      <c r="K122" s="35"/>
      <c r="L122" s="35"/>
      <c r="M122" s="35"/>
      <c r="N122" s="35"/>
      <c r="O122" s="35"/>
      <c r="P122" s="35"/>
      <c r="Q122" s="35"/>
      <c r="R122" s="35"/>
      <c r="S122" s="35"/>
      <c r="T122" s="35"/>
      <c r="U122" s="35"/>
      <c r="V122" s="35"/>
      <c r="W122" s="35"/>
      <c r="X122" s="35"/>
      <c r="Y122" s="35"/>
      <c r="Z122" s="35"/>
      <c r="AA122" s="35"/>
      <c r="AB122" s="35"/>
      <c r="AC122" s="35"/>
      <c r="AD122" s="35"/>
      <c r="AE122" s="35"/>
      <c r="AF122" s="35"/>
      <c r="AG122" s="35"/>
      <c r="AH122" s="35"/>
      <c r="AI122" s="35"/>
      <c r="AJ122" s="35"/>
      <c r="AK122" s="35"/>
      <c r="AL122" s="35"/>
      <c r="AM122" s="35"/>
      <c r="AN122" s="35"/>
      <c r="AO122" s="35"/>
    </row>
    <row r="123" spans="1:41" x14ac:dyDescent="0.3">
      <c r="A123" s="35"/>
      <c r="B123" s="35"/>
      <c r="C123" s="35"/>
      <c r="D123" s="35"/>
      <c r="E123" s="35"/>
      <c r="F123" s="35"/>
      <c r="G123" s="35"/>
      <c r="H123" s="35"/>
      <c r="I123" s="35"/>
      <c r="J123" s="35"/>
      <c r="K123" s="35"/>
      <c r="L123" s="35"/>
      <c r="M123" s="35"/>
      <c r="N123" s="35"/>
      <c r="O123" s="35"/>
      <c r="P123" s="35"/>
      <c r="Q123" s="35"/>
      <c r="R123" s="35"/>
      <c r="S123" s="35"/>
      <c r="T123" s="35"/>
      <c r="U123" s="35"/>
      <c r="V123" s="35"/>
      <c r="W123" s="35"/>
      <c r="X123" s="35"/>
      <c r="Y123" s="35"/>
      <c r="Z123" s="35"/>
      <c r="AA123" s="35"/>
      <c r="AB123" s="35"/>
      <c r="AC123" s="35"/>
      <c r="AD123" s="35"/>
      <c r="AE123" s="35"/>
      <c r="AF123" s="35"/>
      <c r="AG123" s="35"/>
      <c r="AH123" s="35"/>
      <c r="AI123" s="35"/>
      <c r="AJ123" s="35"/>
      <c r="AK123" s="35"/>
      <c r="AL123" s="35"/>
      <c r="AM123" s="35"/>
      <c r="AN123" s="35"/>
      <c r="AO123" s="35"/>
    </row>
    <row r="124" spans="1:41" x14ac:dyDescent="0.3">
      <c r="A124" s="35"/>
      <c r="B124" s="35"/>
      <c r="C124" s="35"/>
      <c r="D124" s="35"/>
      <c r="E124" s="35"/>
      <c r="F124" s="35"/>
      <c r="G124" s="35"/>
      <c r="H124" s="35"/>
      <c r="I124" s="35"/>
      <c r="J124" s="35"/>
      <c r="K124" s="35"/>
      <c r="L124" s="35"/>
      <c r="M124" s="35"/>
      <c r="N124" s="35"/>
      <c r="O124" s="35"/>
      <c r="P124" s="35"/>
      <c r="Q124" s="35"/>
      <c r="R124" s="35"/>
      <c r="S124" s="35"/>
      <c r="T124" s="35"/>
      <c r="U124" s="35"/>
      <c r="V124" s="35"/>
      <c r="W124" s="35"/>
      <c r="X124" s="35"/>
      <c r="Y124" s="35"/>
      <c r="Z124" s="35"/>
      <c r="AA124" s="35"/>
      <c r="AB124" s="35"/>
      <c r="AC124" s="35"/>
      <c r="AD124" s="35"/>
      <c r="AE124" s="35"/>
      <c r="AF124" s="35"/>
      <c r="AG124" s="35"/>
      <c r="AH124" s="35"/>
      <c r="AI124" s="35"/>
      <c r="AJ124" s="35"/>
      <c r="AK124" s="35"/>
      <c r="AL124" s="35"/>
      <c r="AM124" s="35"/>
      <c r="AN124" s="35"/>
      <c r="AO124" s="35"/>
    </row>
    <row r="125" spans="1:41" x14ac:dyDescent="0.3">
      <c r="A125" s="35"/>
      <c r="B125" s="35"/>
      <c r="C125" s="35"/>
      <c r="D125" s="35"/>
      <c r="E125" s="35"/>
      <c r="F125" s="35"/>
      <c r="G125" s="35"/>
      <c r="H125" s="35"/>
      <c r="I125" s="35"/>
      <c r="J125" s="35"/>
      <c r="K125" s="35"/>
      <c r="L125" s="35"/>
      <c r="M125" s="35"/>
      <c r="N125" s="35"/>
      <c r="O125" s="35"/>
      <c r="P125" s="35"/>
      <c r="Q125" s="35"/>
      <c r="R125" s="35"/>
      <c r="S125" s="35"/>
      <c r="T125" s="35"/>
      <c r="U125" s="35"/>
      <c r="V125" s="35"/>
      <c r="W125" s="35"/>
      <c r="X125" s="35"/>
      <c r="Y125" s="35"/>
      <c r="Z125" s="35"/>
      <c r="AA125" s="35"/>
      <c r="AB125" s="35"/>
      <c r="AC125" s="35"/>
      <c r="AD125" s="35"/>
      <c r="AE125" s="35"/>
      <c r="AF125" s="35"/>
      <c r="AG125" s="35"/>
      <c r="AH125" s="35"/>
      <c r="AI125" s="35"/>
      <c r="AJ125" s="35"/>
      <c r="AK125" s="35"/>
      <c r="AL125" s="35"/>
      <c r="AM125" s="35"/>
      <c r="AN125" s="35"/>
      <c r="AO125" s="35"/>
    </row>
    <row r="126" spans="1:41" x14ac:dyDescent="0.3">
      <c r="A126" s="35"/>
      <c r="B126" s="35"/>
      <c r="C126" s="35"/>
      <c r="D126" s="35"/>
      <c r="E126" s="35"/>
      <c r="F126" s="35"/>
      <c r="G126" s="35"/>
      <c r="H126" s="35"/>
      <c r="I126" s="35"/>
      <c r="J126" s="35"/>
      <c r="K126" s="35"/>
      <c r="L126" s="35"/>
      <c r="M126" s="35"/>
      <c r="N126" s="35"/>
      <c r="O126" s="35"/>
      <c r="P126" s="35"/>
      <c r="Q126" s="35"/>
      <c r="R126" s="35"/>
      <c r="S126" s="35"/>
      <c r="T126" s="35"/>
      <c r="U126" s="35"/>
      <c r="V126" s="35"/>
      <c r="W126" s="35"/>
      <c r="X126" s="35"/>
      <c r="Y126" s="35"/>
      <c r="Z126" s="35"/>
      <c r="AA126" s="35"/>
      <c r="AB126" s="35"/>
      <c r="AC126" s="35"/>
      <c r="AD126" s="35"/>
      <c r="AE126" s="35"/>
      <c r="AF126" s="35"/>
      <c r="AG126" s="35"/>
      <c r="AH126" s="35"/>
      <c r="AI126" s="35"/>
      <c r="AJ126" s="35"/>
      <c r="AK126" s="35"/>
      <c r="AL126" s="35"/>
      <c r="AM126" s="35"/>
      <c r="AN126" s="35"/>
      <c r="AO126" s="35"/>
    </row>
    <row r="127" spans="1:41" x14ac:dyDescent="0.3">
      <c r="A127" s="35"/>
      <c r="B127" s="35"/>
      <c r="C127" s="35"/>
      <c r="D127" s="35"/>
      <c r="E127" s="35"/>
      <c r="F127" s="35"/>
      <c r="G127" s="35"/>
      <c r="H127" s="35"/>
      <c r="I127" s="35"/>
      <c r="J127" s="35"/>
      <c r="K127" s="35"/>
      <c r="L127" s="35"/>
      <c r="M127" s="35"/>
      <c r="N127" s="35"/>
      <c r="O127" s="35"/>
      <c r="P127" s="35"/>
      <c r="Q127" s="35"/>
      <c r="R127" s="35"/>
      <c r="S127" s="35"/>
      <c r="T127" s="35"/>
      <c r="U127" s="35"/>
      <c r="V127" s="35"/>
      <c r="W127" s="35"/>
      <c r="X127" s="35"/>
      <c r="Y127" s="35"/>
      <c r="Z127" s="35"/>
      <c r="AA127" s="35"/>
      <c r="AB127" s="35"/>
      <c r="AC127" s="35"/>
      <c r="AD127" s="35"/>
      <c r="AE127" s="35"/>
      <c r="AF127" s="35"/>
      <c r="AG127" s="35"/>
      <c r="AH127" s="35"/>
      <c r="AI127" s="35"/>
      <c r="AJ127" s="35"/>
      <c r="AK127" s="35"/>
      <c r="AL127" s="35"/>
      <c r="AM127" s="35"/>
      <c r="AN127" s="35"/>
      <c r="AO127" s="35"/>
    </row>
    <row r="128" spans="1:41" x14ac:dyDescent="0.3">
      <c r="A128" s="35"/>
      <c r="B128" s="35"/>
      <c r="C128" s="35"/>
      <c r="D128" s="35"/>
      <c r="E128" s="35"/>
      <c r="F128" s="35"/>
      <c r="G128" s="35"/>
      <c r="H128" s="35"/>
      <c r="I128" s="35"/>
      <c r="J128" s="35"/>
      <c r="K128" s="35"/>
      <c r="L128" s="35"/>
      <c r="M128" s="35"/>
      <c r="N128" s="35"/>
      <c r="O128" s="35"/>
      <c r="P128" s="35"/>
      <c r="Q128" s="35"/>
      <c r="R128" s="35"/>
      <c r="S128" s="35"/>
      <c r="T128" s="35"/>
      <c r="U128" s="35"/>
      <c r="V128" s="35"/>
      <c r="W128" s="35"/>
      <c r="X128" s="35"/>
      <c r="Y128" s="35"/>
      <c r="Z128" s="35"/>
      <c r="AA128" s="35"/>
      <c r="AB128" s="35"/>
      <c r="AC128" s="35"/>
      <c r="AD128" s="35"/>
      <c r="AE128" s="35"/>
      <c r="AF128" s="35"/>
      <c r="AG128" s="35"/>
      <c r="AH128" s="35"/>
      <c r="AI128" s="35"/>
      <c r="AJ128" s="35"/>
      <c r="AK128" s="35"/>
      <c r="AL128" s="35"/>
      <c r="AM128" s="35"/>
      <c r="AN128" s="35"/>
      <c r="AO128" s="35"/>
    </row>
    <row r="129" spans="1:41" x14ac:dyDescent="0.3">
      <c r="A129" s="35"/>
      <c r="B129" s="35"/>
      <c r="C129" s="35"/>
      <c r="D129" s="35"/>
      <c r="E129" s="35"/>
      <c r="F129" s="35"/>
      <c r="G129" s="35"/>
      <c r="H129" s="35"/>
      <c r="I129" s="35"/>
      <c r="J129" s="35"/>
      <c r="K129" s="35"/>
      <c r="L129" s="35"/>
      <c r="M129" s="35"/>
      <c r="N129" s="35"/>
      <c r="O129" s="35"/>
      <c r="P129" s="35"/>
      <c r="Q129" s="35"/>
      <c r="R129" s="35"/>
      <c r="S129" s="35"/>
      <c r="T129" s="35"/>
      <c r="U129" s="35"/>
      <c r="V129" s="35"/>
      <c r="W129" s="35"/>
      <c r="X129" s="35"/>
      <c r="Y129" s="35"/>
      <c r="Z129" s="35"/>
      <c r="AA129" s="35"/>
      <c r="AB129" s="35"/>
      <c r="AC129" s="35"/>
      <c r="AD129" s="35"/>
      <c r="AE129" s="35"/>
      <c r="AF129" s="35"/>
      <c r="AG129" s="35"/>
      <c r="AH129" s="35"/>
      <c r="AI129" s="35"/>
      <c r="AJ129" s="35"/>
      <c r="AK129" s="35"/>
      <c r="AL129" s="35"/>
      <c r="AM129" s="35"/>
      <c r="AN129" s="35"/>
      <c r="AO129" s="35"/>
    </row>
    <row r="130" spans="1:41" x14ac:dyDescent="0.3">
      <c r="A130" s="35"/>
      <c r="B130" s="35"/>
      <c r="C130" s="35"/>
      <c r="D130" s="35"/>
      <c r="E130" s="35"/>
      <c r="F130" s="35"/>
      <c r="G130" s="35"/>
      <c r="H130" s="35"/>
      <c r="I130" s="35"/>
      <c r="J130" s="35"/>
      <c r="K130" s="35"/>
      <c r="L130" s="35"/>
      <c r="M130" s="35"/>
      <c r="N130" s="35"/>
      <c r="O130" s="35"/>
      <c r="P130" s="35"/>
      <c r="Q130" s="35"/>
      <c r="R130" s="35"/>
      <c r="S130" s="35"/>
      <c r="T130" s="35"/>
      <c r="U130" s="35"/>
      <c r="V130" s="35"/>
      <c r="W130" s="35"/>
      <c r="X130" s="35"/>
      <c r="Y130" s="35"/>
      <c r="Z130" s="35"/>
      <c r="AA130" s="35"/>
      <c r="AB130" s="35"/>
      <c r="AC130" s="35"/>
      <c r="AD130" s="35"/>
      <c r="AE130" s="35"/>
      <c r="AF130" s="35"/>
      <c r="AG130" s="35"/>
      <c r="AH130" s="35"/>
      <c r="AI130" s="35"/>
      <c r="AJ130" s="35"/>
      <c r="AK130" s="35"/>
      <c r="AL130" s="35"/>
      <c r="AM130" s="35"/>
      <c r="AN130" s="35"/>
      <c r="AO130" s="35"/>
    </row>
    <row r="131" spans="1:41" x14ac:dyDescent="0.3">
      <c r="A131" s="35"/>
      <c r="B131" s="35"/>
      <c r="C131" s="35"/>
      <c r="D131" s="35"/>
      <c r="E131" s="35"/>
      <c r="F131" s="35"/>
      <c r="G131" s="35"/>
      <c r="H131" s="35"/>
      <c r="I131" s="35"/>
      <c r="J131" s="35"/>
      <c r="K131" s="35"/>
      <c r="L131" s="35"/>
      <c r="M131" s="35"/>
      <c r="N131" s="35"/>
      <c r="O131" s="35"/>
      <c r="P131" s="35"/>
      <c r="Q131" s="35"/>
      <c r="R131" s="35"/>
      <c r="S131" s="35"/>
      <c r="T131" s="35"/>
      <c r="U131" s="35"/>
      <c r="V131" s="35"/>
      <c r="W131" s="35"/>
      <c r="X131" s="35"/>
      <c r="Y131" s="35"/>
      <c r="Z131" s="35"/>
      <c r="AA131" s="35"/>
      <c r="AB131" s="35"/>
      <c r="AC131" s="35"/>
      <c r="AD131" s="35"/>
      <c r="AE131" s="35"/>
      <c r="AF131" s="35"/>
      <c r="AG131" s="35"/>
      <c r="AH131" s="35"/>
      <c r="AI131" s="35"/>
      <c r="AJ131" s="35"/>
      <c r="AK131" s="35"/>
      <c r="AL131" s="35"/>
      <c r="AM131" s="35"/>
      <c r="AN131" s="35"/>
      <c r="AO131" s="35"/>
    </row>
    <row r="132" spans="1:41" x14ac:dyDescent="0.3">
      <c r="A132" s="35"/>
      <c r="B132" s="35"/>
      <c r="C132" s="35"/>
      <c r="D132" s="35"/>
      <c r="E132" s="35"/>
      <c r="F132" s="35"/>
      <c r="G132" s="35"/>
      <c r="H132" s="35"/>
      <c r="I132" s="35"/>
      <c r="J132" s="35"/>
      <c r="K132" s="35"/>
      <c r="L132" s="35"/>
      <c r="M132" s="35"/>
      <c r="N132" s="35"/>
      <c r="O132" s="35"/>
      <c r="P132" s="35"/>
      <c r="Q132" s="35"/>
      <c r="R132" s="35"/>
      <c r="S132" s="35"/>
      <c r="T132" s="35"/>
      <c r="U132" s="35"/>
      <c r="V132" s="35"/>
      <c r="W132" s="35"/>
      <c r="X132" s="35"/>
      <c r="Y132" s="35"/>
      <c r="Z132" s="35"/>
      <c r="AA132" s="35"/>
      <c r="AB132" s="35"/>
      <c r="AC132" s="35"/>
      <c r="AD132" s="35"/>
      <c r="AE132" s="35"/>
      <c r="AF132" s="35"/>
      <c r="AG132" s="35"/>
      <c r="AH132" s="35"/>
      <c r="AI132" s="35"/>
      <c r="AJ132" s="35"/>
      <c r="AK132" s="35"/>
      <c r="AL132" s="35"/>
      <c r="AM132" s="35"/>
      <c r="AN132" s="35"/>
      <c r="AO132" s="35"/>
    </row>
    <row r="133" spans="1:41" x14ac:dyDescent="0.3">
      <c r="A133" s="35"/>
      <c r="B133" s="35"/>
      <c r="C133" s="35"/>
      <c r="D133" s="35"/>
      <c r="E133" s="35"/>
      <c r="F133" s="35"/>
      <c r="G133" s="35"/>
      <c r="H133" s="35"/>
      <c r="I133" s="35"/>
      <c r="J133" s="35"/>
      <c r="K133" s="35"/>
      <c r="L133" s="35"/>
      <c r="M133" s="35"/>
      <c r="N133" s="35"/>
      <c r="O133" s="35"/>
      <c r="P133" s="35"/>
      <c r="Q133" s="35"/>
      <c r="R133" s="35"/>
      <c r="S133" s="35"/>
      <c r="T133" s="35"/>
      <c r="U133" s="35"/>
      <c r="V133" s="35"/>
      <c r="W133" s="35"/>
      <c r="X133" s="35"/>
      <c r="Y133" s="35"/>
      <c r="Z133" s="35"/>
      <c r="AA133" s="35"/>
      <c r="AB133" s="35"/>
      <c r="AC133" s="35"/>
      <c r="AD133" s="35"/>
      <c r="AE133" s="35"/>
      <c r="AF133" s="35"/>
      <c r="AG133" s="35"/>
      <c r="AH133" s="35"/>
      <c r="AI133" s="35"/>
      <c r="AJ133" s="35"/>
      <c r="AK133" s="35"/>
      <c r="AL133" s="35"/>
      <c r="AM133" s="35"/>
      <c r="AN133" s="35"/>
      <c r="AO133" s="35"/>
    </row>
    <row r="134" spans="1:41" x14ac:dyDescent="0.3">
      <c r="A134" s="35"/>
      <c r="B134" s="35"/>
      <c r="C134" s="35"/>
      <c r="D134" s="35"/>
      <c r="E134" s="35"/>
      <c r="F134" s="35"/>
      <c r="G134" s="35"/>
      <c r="H134" s="35"/>
      <c r="I134" s="35"/>
      <c r="J134" s="35"/>
      <c r="K134" s="35"/>
      <c r="L134" s="35"/>
      <c r="M134" s="35"/>
      <c r="N134" s="35"/>
      <c r="O134" s="35"/>
      <c r="P134" s="35"/>
      <c r="Q134" s="35"/>
      <c r="R134" s="35"/>
      <c r="S134" s="35"/>
      <c r="T134" s="35"/>
      <c r="U134" s="35"/>
      <c r="V134" s="35"/>
      <c r="W134" s="35"/>
      <c r="X134" s="35"/>
      <c r="Y134" s="35"/>
      <c r="Z134" s="35"/>
      <c r="AA134" s="35"/>
      <c r="AB134" s="35"/>
      <c r="AC134" s="35"/>
      <c r="AD134" s="35"/>
      <c r="AE134" s="35"/>
      <c r="AF134" s="35"/>
      <c r="AG134" s="35"/>
      <c r="AH134" s="35"/>
      <c r="AI134" s="35"/>
      <c r="AJ134" s="35"/>
      <c r="AK134" s="35"/>
      <c r="AL134" s="35"/>
      <c r="AM134" s="35"/>
      <c r="AN134" s="35"/>
      <c r="AO134" s="35"/>
    </row>
    <row r="135" spans="1:41" x14ac:dyDescent="0.3">
      <c r="A135" s="35"/>
      <c r="B135" s="35"/>
      <c r="C135" s="35"/>
      <c r="D135" s="35"/>
      <c r="E135" s="35"/>
      <c r="F135" s="35"/>
      <c r="G135" s="35"/>
      <c r="H135" s="35"/>
      <c r="I135" s="35"/>
      <c r="J135" s="35"/>
      <c r="K135" s="35"/>
      <c r="L135" s="35"/>
      <c r="M135" s="35"/>
      <c r="N135" s="35"/>
      <c r="O135" s="35"/>
      <c r="P135" s="35"/>
      <c r="Q135" s="35"/>
      <c r="R135" s="35"/>
      <c r="S135" s="35"/>
      <c r="T135" s="35"/>
      <c r="U135" s="35"/>
      <c r="V135" s="35"/>
      <c r="W135" s="35"/>
      <c r="X135" s="35"/>
      <c r="Y135" s="35"/>
      <c r="Z135" s="35"/>
      <c r="AA135" s="35"/>
      <c r="AB135" s="35"/>
      <c r="AC135" s="35"/>
      <c r="AD135" s="35"/>
      <c r="AE135" s="35"/>
      <c r="AF135" s="35"/>
      <c r="AG135" s="35"/>
      <c r="AH135" s="35"/>
      <c r="AI135" s="35"/>
      <c r="AJ135" s="35"/>
      <c r="AK135" s="35"/>
      <c r="AL135" s="35"/>
      <c r="AM135" s="35"/>
      <c r="AN135" s="35"/>
      <c r="AO135" s="35"/>
    </row>
    <row r="136" spans="1:41" x14ac:dyDescent="0.3">
      <c r="A136" s="35"/>
      <c r="B136" s="35"/>
      <c r="C136" s="35"/>
      <c r="D136" s="35"/>
      <c r="E136" s="35"/>
      <c r="F136" s="35"/>
      <c r="G136" s="35"/>
      <c r="H136" s="35"/>
      <c r="I136" s="35"/>
      <c r="J136" s="35"/>
      <c r="K136" s="35"/>
      <c r="L136" s="35"/>
      <c r="M136" s="35"/>
      <c r="N136" s="35"/>
      <c r="O136" s="35"/>
      <c r="P136" s="35"/>
      <c r="Q136" s="35"/>
      <c r="R136" s="35"/>
      <c r="S136" s="35"/>
      <c r="T136" s="35"/>
      <c r="U136" s="35"/>
      <c r="V136" s="35"/>
      <c r="W136" s="35"/>
      <c r="X136" s="35"/>
      <c r="Y136" s="35"/>
      <c r="Z136" s="35"/>
      <c r="AA136" s="35"/>
      <c r="AB136" s="35"/>
      <c r="AC136" s="35"/>
      <c r="AD136" s="35"/>
      <c r="AE136" s="35"/>
      <c r="AF136" s="35"/>
      <c r="AG136" s="35"/>
      <c r="AH136" s="35"/>
      <c r="AI136" s="35"/>
      <c r="AJ136" s="35"/>
      <c r="AK136" s="35"/>
      <c r="AL136" s="35"/>
      <c r="AM136" s="35"/>
      <c r="AN136" s="35"/>
      <c r="AO136" s="35"/>
    </row>
    <row r="137" spans="1:41" x14ac:dyDescent="0.3">
      <c r="A137" s="35"/>
      <c r="B137" s="35"/>
      <c r="C137" s="35"/>
      <c r="D137" s="35"/>
      <c r="E137" s="35"/>
      <c r="F137" s="35"/>
      <c r="G137" s="35"/>
      <c r="H137" s="35"/>
      <c r="I137" s="35"/>
      <c r="J137" s="35"/>
      <c r="K137" s="35"/>
      <c r="L137" s="35"/>
      <c r="M137" s="35"/>
      <c r="N137" s="35"/>
      <c r="O137" s="35"/>
      <c r="P137" s="35"/>
      <c r="Q137" s="35"/>
      <c r="R137" s="35"/>
      <c r="S137" s="35"/>
      <c r="T137" s="35"/>
      <c r="U137" s="35"/>
      <c r="V137" s="35"/>
      <c r="W137" s="35"/>
      <c r="X137" s="35"/>
      <c r="Y137" s="35"/>
      <c r="Z137" s="35"/>
      <c r="AA137" s="35"/>
      <c r="AB137" s="35"/>
      <c r="AC137" s="35"/>
      <c r="AD137" s="35"/>
      <c r="AE137" s="35"/>
      <c r="AF137" s="35"/>
      <c r="AG137" s="35"/>
      <c r="AH137" s="35"/>
      <c r="AI137" s="35"/>
      <c r="AJ137" s="35"/>
      <c r="AK137" s="35"/>
      <c r="AL137" s="35"/>
      <c r="AM137" s="35"/>
      <c r="AN137" s="35"/>
      <c r="AO137" s="35"/>
    </row>
    <row r="138" spans="1:41" x14ac:dyDescent="0.3">
      <c r="A138" s="35"/>
      <c r="B138" s="35"/>
      <c r="C138" s="35"/>
      <c r="D138" s="35"/>
      <c r="E138" s="35"/>
      <c r="F138" s="35"/>
      <c r="G138" s="35"/>
      <c r="H138" s="35"/>
      <c r="I138" s="35"/>
      <c r="J138" s="35"/>
      <c r="K138" s="35"/>
      <c r="L138" s="35"/>
      <c r="M138" s="35"/>
      <c r="N138" s="35"/>
      <c r="O138" s="35"/>
      <c r="P138" s="35"/>
      <c r="Q138" s="35"/>
      <c r="R138" s="35"/>
      <c r="S138" s="35"/>
      <c r="T138" s="35"/>
      <c r="U138" s="35"/>
      <c r="V138" s="35"/>
      <c r="W138" s="35"/>
      <c r="X138" s="35"/>
      <c r="Y138" s="35"/>
      <c r="Z138" s="35"/>
      <c r="AA138" s="35"/>
      <c r="AB138" s="35"/>
      <c r="AC138" s="35"/>
      <c r="AD138" s="35"/>
      <c r="AE138" s="35"/>
      <c r="AF138" s="35"/>
      <c r="AG138" s="35"/>
      <c r="AH138" s="35"/>
      <c r="AI138" s="35"/>
      <c r="AJ138" s="35"/>
      <c r="AK138" s="35"/>
      <c r="AL138" s="35"/>
      <c r="AM138" s="35"/>
      <c r="AN138" s="35"/>
      <c r="AO138" s="35"/>
    </row>
    <row r="139" spans="1:41" x14ac:dyDescent="0.3">
      <c r="A139" s="35"/>
      <c r="B139" s="35"/>
      <c r="C139" s="35"/>
      <c r="D139" s="35"/>
      <c r="E139" s="35"/>
      <c r="F139" s="35"/>
      <c r="G139" s="35"/>
      <c r="H139" s="35"/>
      <c r="I139" s="35"/>
      <c r="J139" s="35"/>
      <c r="K139" s="35"/>
      <c r="L139" s="35"/>
      <c r="M139" s="35"/>
      <c r="N139" s="35"/>
      <c r="O139" s="35"/>
      <c r="P139" s="35"/>
      <c r="Q139" s="35"/>
      <c r="R139" s="35"/>
      <c r="S139" s="35"/>
      <c r="T139" s="35"/>
      <c r="U139" s="35"/>
      <c r="V139" s="35"/>
      <c r="W139" s="35"/>
      <c r="X139" s="35"/>
      <c r="Y139" s="35"/>
      <c r="Z139" s="35"/>
      <c r="AA139" s="35"/>
      <c r="AB139" s="35"/>
      <c r="AC139" s="35"/>
      <c r="AD139" s="35"/>
      <c r="AE139" s="35"/>
      <c r="AF139" s="35"/>
      <c r="AG139" s="35"/>
      <c r="AH139" s="35"/>
      <c r="AI139" s="35"/>
      <c r="AJ139" s="35"/>
      <c r="AK139" s="35"/>
      <c r="AL139" s="35"/>
      <c r="AM139" s="35"/>
      <c r="AN139" s="35"/>
      <c r="AO139" s="35"/>
    </row>
    <row r="140" spans="1:41" x14ac:dyDescent="0.3">
      <c r="A140" s="35"/>
      <c r="B140" s="35"/>
      <c r="C140" s="35"/>
      <c r="D140" s="35"/>
      <c r="E140" s="35"/>
      <c r="F140" s="35"/>
      <c r="G140" s="35"/>
      <c r="H140" s="35"/>
      <c r="I140" s="35"/>
      <c r="J140" s="35"/>
      <c r="K140" s="35"/>
      <c r="L140" s="35"/>
      <c r="M140" s="35"/>
      <c r="N140" s="35"/>
      <c r="O140" s="35"/>
      <c r="P140" s="35"/>
      <c r="Q140" s="35"/>
      <c r="R140" s="35"/>
      <c r="S140" s="35"/>
      <c r="T140" s="35"/>
      <c r="U140" s="35"/>
      <c r="V140" s="35"/>
      <c r="W140" s="35"/>
      <c r="X140" s="35"/>
      <c r="Y140" s="35"/>
      <c r="Z140" s="35"/>
      <c r="AA140" s="35"/>
      <c r="AB140" s="35"/>
      <c r="AC140" s="35"/>
      <c r="AD140" s="35"/>
      <c r="AE140" s="35"/>
      <c r="AF140" s="35"/>
      <c r="AG140" s="35"/>
      <c r="AH140" s="35"/>
      <c r="AI140" s="35"/>
      <c r="AJ140" s="35"/>
      <c r="AK140" s="35"/>
      <c r="AL140" s="35"/>
      <c r="AM140" s="35"/>
      <c r="AN140" s="35"/>
      <c r="AO140" s="35"/>
    </row>
    <row r="141" spans="1:41" x14ac:dyDescent="0.3">
      <c r="A141" s="35"/>
      <c r="B141" s="35"/>
      <c r="C141" s="35"/>
      <c r="D141" s="35"/>
      <c r="E141" s="35"/>
      <c r="F141" s="35"/>
      <c r="G141" s="35"/>
      <c r="H141" s="35"/>
      <c r="I141" s="35"/>
      <c r="J141" s="35"/>
      <c r="K141" s="35"/>
      <c r="L141" s="35"/>
      <c r="M141" s="35"/>
      <c r="N141" s="35"/>
      <c r="O141" s="35"/>
      <c r="P141" s="35"/>
      <c r="Q141" s="35"/>
      <c r="R141" s="35"/>
      <c r="S141" s="35"/>
      <c r="T141" s="35"/>
      <c r="U141" s="35"/>
      <c r="V141" s="35"/>
      <c r="W141" s="35"/>
      <c r="X141" s="35"/>
      <c r="Y141" s="35"/>
      <c r="Z141" s="35"/>
      <c r="AA141" s="35"/>
      <c r="AB141" s="35"/>
      <c r="AC141" s="35"/>
      <c r="AD141" s="35"/>
      <c r="AE141" s="35"/>
      <c r="AF141" s="35"/>
      <c r="AG141" s="35"/>
      <c r="AH141" s="35"/>
      <c r="AI141" s="35"/>
      <c r="AJ141" s="35"/>
      <c r="AK141" s="35"/>
      <c r="AL141" s="35"/>
      <c r="AM141" s="35"/>
      <c r="AN141" s="35"/>
      <c r="AO141" s="35"/>
    </row>
    <row r="142" spans="1:41" x14ac:dyDescent="0.3">
      <c r="A142" s="35"/>
      <c r="B142" s="35"/>
      <c r="C142" s="35"/>
      <c r="D142" s="35"/>
      <c r="E142" s="35"/>
      <c r="F142" s="35"/>
      <c r="G142" s="35"/>
      <c r="H142" s="35"/>
      <c r="I142" s="35"/>
      <c r="J142" s="35"/>
      <c r="K142" s="35"/>
      <c r="L142" s="35"/>
      <c r="M142" s="35"/>
      <c r="N142" s="35"/>
      <c r="O142" s="35"/>
      <c r="P142" s="35"/>
      <c r="Q142" s="35"/>
      <c r="R142" s="35"/>
      <c r="S142" s="35"/>
      <c r="T142" s="35"/>
      <c r="U142" s="35"/>
      <c r="V142" s="35"/>
      <c r="W142" s="35"/>
      <c r="X142" s="35"/>
      <c r="Y142" s="35"/>
      <c r="Z142" s="35"/>
      <c r="AA142" s="35"/>
      <c r="AB142" s="35"/>
      <c r="AC142" s="35"/>
      <c r="AD142" s="35"/>
      <c r="AE142" s="35"/>
      <c r="AF142" s="35"/>
      <c r="AG142" s="35"/>
      <c r="AH142" s="35"/>
      <c r="AI142" s="35"/>
      <c r="AJ142" s="35"/>
      <c r="AK142" s="35"/>
      <c r="AL142" s="35"/>
      <c r="AM142" s="35"/>
      <c r="AN142" s="35"/>
      <c r="AO142" s="35"/>
    </row>
    <row r="143" spans="1:41" x14ac:dyDescent="0.3">
      <c r="A143" s="35"/>
      <c r="B143" s="35"/>
      <c r="C143" s="35"/>
      <c r="D143" s="35"/>
      <c r="E143" s="35"/>
      <c r="F143" s="35"/>
      <c r="G143" s="35"/>
      <c r="H143" s="35"/>
      <c r="I143" s="35"/>
      <c r="J143" s="35"/>
      <c r="K143" s="35"/>
      <c r="L143" s="35"/>
      <c r="M143" s="35"/>
      <c r="N143" s="35"/>
      <c r="O143" s="35"/>
      <c r="P143" s="35"/>
      <c r="Q143" s="35"/>
      <c r="R143" s="35"/>
      <c r="S143" s="35"/>
      <c r="T143" s="35"/>
      <c r="U143" s="35"/>
      <c r="V143" s="35"/>
      <c r="W143" s="35"/>
      <c r="X143" s="35"/>
      <c r="Y143" s="35"/>
      <c r="Z143" s="35"/>
      <c r="AA143" s="35"/>
      <c r="AB143" s="35"/>
      <c r="AC143" s="35"/>
      <c r="AD143" s="35"/>
      <c r="AE143" s="35"/>
      <c r="AF143" s="35"/>
      <c r="AG143" s="35"/>
      <c r="AH143" s="35"/>
      <c r="AI143" s="35"/>
      <c r="AJ143" s="35"/>
      <c r="AK143" s="35"/>
      <c r="AL143" s="35"/>
      <c r="AM143" s="35"/>
      <c r="AN143" s="35"/>
      <c r="AO143" s="35"/>
    </row>
    <row r="144" spans="1:41" x14ac:dyDescent="0.3">
      <c r="A144" s="35"/>
      <c r="B144" s="35"/>
      <c r="C144" s="35"/>
      <c r="D144" s="35"/>
      <c r="E144" s="35"/>
      <c r="F144" s="35"/>
      <c r="G144" s="35"/>
      <c r="H144" s="35"/>
      <c r="I144" s="35"/>
      <c r="J144" s="35"/>
      <c r="K144" s="35"/>
      <c r="L144" s="35"/>
      <c r="M144" s="35"/>
      <c r="N144" s="35"/>
      <c r="O144" s="35"/>
      <c r="P144" s="35"/>
      <c r="Q144" s="35"/>
      <c r="R144" s="35"/>
      <c r="S144" s="35"/>
      <c r="T144" s="35"/>
      <c r="U144" s="35"/>
      <c r="V144" s="35"/>
      <c r="W144" s="35"/>
      <c r="X144" s="35"/>
      <c r="Y144" s="35"/>
      <c r="Z144" s="35"/>
      <c r="AA144" s="35"/>
      <c r="AB144" s="35"/>
      <c r="AC144" s="35"/>
      <c r="AD144" s="35"/>
      <c r="AE144" s="35"/>
      <c r="AF144" s="35"/>
      <c r="AG144" s="35"/>
      <c r="AH144" s="35"/>
      <c r="AI144" s="35"/>
      <c r="AJ144" s="35"/>
      <c r="AK144" s="35"/>
      <c r="AL144" s="35"/>
      <c r="AM144" s="35"/>
      <c r="AN144" s="35"/>
      <c r="AO144" s="35"/>
    </row>
    <row r="145" spans="1:41" x14ac:dyDescent="0.3">
      <c r="A145" s="35"/>
      <c r="B145" s="35"/>
      <c r="C145" s="35"/>
      <c r="D145" s="35"/>
      <c r="E145" s="35"/>
      <c r="F145" s="35"/>
      <c r="G145" s="35"/>
      <c r="H145" s="35"/>
      <c r="I145" s="35"/>
      <c r="J145" s="35"/>
      <c r="K145" s="35"/>
      <c r="L145" s="35"/>
      <c r="M145" s="35"/>
      <c r="N145" s="35"/>
      <c r="O145" s="35"/>
      <c r="P145" s="35"/>
      <c r="Q145" s="35"/>
      <c r="R145" s="35"/>
      <c r="S145" s="35"/>
      <c r="T145" s="35"/>
      <c r="U145" s="35"/>
      <c r="V145" s="35"/>
      <c r="W145" s="35"/>
      <c r="X145" s="35"/>
      <c r="Y145" s="35"/>
      <c r="Z145" s="35"/>
      <c r="AA145" s="35"/>
      <c r="AB145" s="35"/>
      <c r="AC145" s="35"/>
      <c r="AD145" s="35"/>
      <c r="AE145" s="35"/>
      <c r="AF145" s="35"/>
      <c r="AG145" s="35"/>
      <c r="AH145" s="35"/>
      <c r="AI145" s="35"/>
      <c r="AJ145" s="35"/>
      <c r="AK145" s="35"/>
      <c r="AL145" s="35"/>
      <c r="AM145" s="35"/>
      <c r="AN145" s="35"/>
      <c r="AO145" s="35"/>
    </row>
    <row r="146" spans="1:41" x14ac:dyDescent="0.3">
      <c r="A146" s="35"/>
      <c r="B146" s="35"/>
      <c r="C146" s="35"/>
      <c r="D146" s="35"/>
      <c r="E146" s="35"/>
      <c r="F146" s="35"/>
      <c r="G146" s="35"/>
      <c r="H146" s="35"/>
      <c r="I146" s="35"/>
      <c r="J146" s="35"/>
      <c r="K146" s="35"/>
      <c r="L146" s="35"/>
      <c r="M146" s="35"/>
      <c r="N146" s="35"/>
      <c r="O146" s="35"/>
      <c r="P146" s="35"/>
      <c r="Q146" s="35"/>
      <c r="R146" s="35"/>
      <c r="S146" s="35"/>
      <c r="T146" s="35"/>
      <c r="U146" s="35"/>
      <c r="V146" s="35"/>
      <c r="W146" s="35"/>
      <c r="X146" s="35"/>
      <c r="Y146" s="35"/>
      <c r="Z146" s="35"/>
      <c r="AA146" s="35"/>
      <c r="AB146" s="35"/>
      <c r="AC146" s="35"/>
      <c r="AD146" s="35"/>
      <c r="AE146" s="35"/>
      <c r="AF146" s="35"/>
      <c r="AG146" s="35"/>
      <c r="AH146" s="35"/>
      <c r="AI146" s="35"/>
      <c r="AJ146" s="35"/>
      <c r="AK146" s="35"/>
      <c r="AL146" s="35"/>
      <c r="AM146" s="35"/>
      <c r="AN146" s="35"/>
      <c r="AO146" s="35"/>
    </row>
    <row r="147" spans="1:41" x14ac:dyDescent="0.3">
      <c r="A147" s="35"/>
      <c r="B147" s="35"/>
      <c r="C147" s="35"/>
      <c r="D147" s="35"/>
      <c r="E147" s="35"/>
      <c r="F147" s="35"/>
      <c r="G147" s="35"/>
      <c r="H147" s="35"/>
      <c r="I147" s="35"/>
      <c r="J147" s="35"/>
      <c r="K147" s="35"/>
      <c r="L147" s="35"/>
      <c r="M147" s="35"/>
      <c r="N147" s="35"/>
      <c r="O147" s="35"/>
      <c r="P147" s="35"/>
      <c r="Q147" s="35"/>
      <c r="R147" s="35"/>
      <c r="S147" s="35"/>
      <c r="T147" s="35"/>
      <c r="U147" s="35"/>
      <c r="V147" s="35"/>
      <c r="W147" s="35"/>
      <c r="X147" s="35"/>
      <c r="Y147" s="35"/>
      <c r="Z147" s="35"/>
      <c r="AA147" s="35"/>
      <c r="AB147" s="35"/>
      <c r="AC147" s="35"/>
      <c r="AD147" s="35"/>
      <c r="AE147" s="35"/>
      <c r="AF147" s="35"/>
      <c r="AG147" s="35"/>
      <c r="AH147" s="35"/>
      <c r="AI147" s="35"/>
      <c r="AJ147" s="35"/>
      <c r="AK147" s="35"/>
      <c r="AL147" s="35"/>
      <c r="AM147" s="35"/>
      <c r="AN147" s="35"/>
      <c r="AO147" s="35"/>
    </row>
    <row r="148" spans="1:41" x14ac:dyDescent="0.3">
      <c r="A148" s="35"/>
      <c r="B148" s="35"/>
      <c r="C148" s="35"/>
      <c r="D148" s="35"/>
      <c r="E148" s="35"/>
      <c r="F148" s="35"/>
      <c r="G148" s="35"/>
      <c r="H148" s="35"/>
      <c r="I148" s="35"/>
      <c r="J148" s="35"/>
      <c r="K148" s="35"/>
      <c r="L148" s="35"/>
      <c r="M148" s="35"/>
      <c r="N148" s="35"/>
      <c r="O148" s="35"/>
      <c r="P148" s="35"/>
      <c r="Q148" s="35"/>
      <c r="R148" s="35"/>
      <c r="S148" s="35"/>
      <c r="T148" s="35"/>
      <c r="U148" s="35"/>
      <c r="V148" s="35"/>
      <c r="W148" s="35"/>
      <c r="X148" s="35"/>
      <c r="Y148" s="35"/>
      <c r="Z148" s="35"/>
      <c r="AA148" s="35"/>
      <c r="AB148" s="35"/>
      <c r="AC148" s="35"/>
      <c r="AD148" s="35"/>
      <c r="AE148" s="35"/>
      <c r="AF148" s="35"/>
      <c r="AG148" s="35"/>
      <c r="AH148" s="35"/>
      <c r="AI148" s="35"/>
      <c r="AJ148" s="35"/>
      <c r="AK148" s="35"/>
      <c r="AL148" s="35"/>
      <c r="AM148" s="35"/>
      <c r="AN148" s="35"/>
      <c r="AO148" s="35"/>
    </row>
    <row r="149" spans="1:41" x14ac:dyDescent="0.3">
      <c r="A149" s="35"/>
      <c r="B149" s="35"/>
      <c r="C149" s="35"/>
      <c r="D149" s="35"/>
      <c r="E149" s="35"/>
      <c r="F149" s="35"/>
      <c r="G149" s="35"/>
      <c r="H149" s="35"/>
      <c r="I149" s="35"/>
      <c r="J149" s="35"/>
      <c r="K149" s="35"/>
      <c r="L149" s="35"/>
      <c r="M149" s="35"/>
      <c r="N149" s="35"/>
      <c r="O149" s="35"/>
      <c r="P149" s="35"/>
      <c r="Q149" s="35"/>
      <c r="R149" s="35"/>
      <c r="S149" s="35"/>
      <c r="T149" s="35"/>
      <c r="U149" s="35"/>
      <c r="V149" s="35"/>
      <c r="W149" s="35"/>
      <c r="X149" s="35"/>
      <c r="Y149" s="35"/>
      <c r="Z149" s="35"/>
      <c r="AA149" s="35"/>
      <c r="AB149" s="35"/>
      <c r="AC149" s="35"/>
      <c r="AD149" s="35"/>
      <c r="AE149" s="35"/>
      <c r="AF149" s="35"/>
      <c r="AG149" s="35"/>
      <c r="AH149" s="35"/>
      <c r="AI149" s="35"/>
      <c r="AJ149" s="35"/>
      <c r="AK149" s="35"/>
      <c r="AL149" s="35"/>
      <c r="AM149" s="35"/>
      <c r="AN149" s="35"/>
      <c r="AO149" s="35"/>
    </row>
    <row r="150" spans="1:41" x14ac:dyDescent="0.3">
      <c r="A150" s="35"/>
      <c r="B150" s="35"/>
      <c r="C150" s="35"/>
      <c r="D150" s="35"/>
      <c r="E150" s="35"/>
      <c r="F150" s="35"/>
      <c r="G150" s="35"/>
      <c r="H150" s="35"/>
      <c r="I150" s="35"/>
      <c r="J150" s="35"/>
      <c r="K150" s="35"/>
      <c r="L150" s="35"/>
      <c r="M150" s="35"/>
      <c r="N150" s="35"/>
      <c r="O150" s="35"/>
      <c r="P150" s="35"/>
      <c r="Q150" s="35"/>
      <c r="R150" s="35"/>
      <c r="S150" s="35"/>
      <c r="T150" s="35"/>
      <c r="U150" s="35"/>
      <c r="V150" s="35"/>
      <c r="W150" s="35"/>
      <c r="X150" s="35"/>
      <c r="Y150" s="35"/>
      <c r="Z150" s="35"/>
      <c r="AA150" s="35"/>
      <c r="AB150" s="35"/>
      <c r="AC150" s="35"/>
      <c r="AD150" s="35"/>
      <c r="AE150" s="35"/>
      <c r="AF150" s="35"/>
      <c r="AG150" s="35"/>
      <c r="AH150" s="35"/>
      <c r="AI150" s="35"/>
      <c r="AJ150" s="35"/>
      <c r="AK150" s="35"/>
      <c r="AL150" s="35"/>
      <c r="AM150" s="35"/>
      <c r="AN150" s="35"/>
      <c r="AO150" s="35"/>
    </row>
    <row r="251" spans="7:11" x14ac:dyDescent="0.3">
      <c r="G251" s="40"/>
      <c r="H251" s="40"/>
      <c r="I251" s="40"/>
      <c r="J251" s="40"/>
    </row>
    <row r="252" spans="7:11" x14ac:dyDescent="0.3">
      <c r="G252" s="40"/>
      <c r="H252" s="40"/>
      <c r="I252" s="35"/>
      <c r="J252" s="35"/>
      <c r="K252" s="35"/>
    </row>
    <row r="253" spans="7:11" x14ac:dyDescent="0.3">
      <c r="G253" s="40"/>
      <c r="H253" s="40"/>
      <c r="I253" s="35"/>
      <c r="J253" s="35"/>
      <c r="K253" s="35"/>
    </row>
    <row r="254" spans="7:11" x14ac:dyDescent="0.3">
      <c r="G254" s="40"/>
      <c r="H254" s="40"/>
      <c r="I254" s="35"/>
      <c r="J254" s="35"/>
      <c r="K254" s="35"/>
    </row>
    <row r="255" spans="7:11" x14ac:dyDescent="0.3">
      <c r="G255" s="40"/>
      <c r="H255" s="40"/>
      <c r="I255" s="35"/>
      <c r="J255" s="35"/>
      <c r="K255" s="35"/>
    </row>
    <row r="256" spans="7:11" x14ac:dyDescent="0.3">
      <c r="G256" s="40"/>
      <c r="H256" s="40"/>
      <c r="I256" s="35"/>
      <c r="J256" s="35"/>
      <c r="K256" s="35"/>
    </row>
    <row r="257" spans="7:11" x14ac:dyDescent="0.3">
      <c r="G257" s="40"/>
      <c r="H257" s="40"/>
      <c r="I257" s="35"/>
      <c r="J257" s="35"/>
      <c r="K257" s="35"/>
    </row>
    <row r="258" spans="7:11" x14ac:dyDescent="0.3">
      <c r="G258" s="40"/>
      <c r="H258" s="40"/>
      <c r="I258" s="35"/>
      <c r="J258" s="35"/>
      <c r="K258" s="35"/>
    </row>
    <row r="259" spans="7:11" x14ac:dyDescent="0.3">
      <c r="I259" s="35"/>
      <c r="J259" s="35"/>
      <c r="K259" s="35"/>
    </row>
    <row r="260" spans="7:11" x14ac:dyDescent="0.3">
      <c r="I260" s="35"/>
      <c r="J260" s="35"/>
      <c r="K260" s="35"/>
    </row>
    <row r="261" spans="7:11" x14ac:dyDescent="0.3">
      <c r="I261" s="35"/>
      <c r="J261" s="35"/>
      <c r="K261" s="35"/>
    </row>
  </sheetData>
  <mergeCells count="1">
    <mergeCell ref="C2:J2"/>
  </mergeCells>
  <dataValidations count="2">
    <dataValidation showDropDown="1" showInputMessage="1" showErrorMessage="1" sqref="E7:E16"/>
    <dataValidation type="list" allowBlank="1" showInputMessage="1" showErrorMessage="1" sqref="F7:F16">
      <formula1>T_N</formula1>
    </dataValidation>
  </dataValidations>
  <pageMargins left="0.7" right="0.7" top="0.75" bottom="0.75" header="0.3" footer="0.3"/>
  <pageSetup orientation="portrait" horizontalDpi="200" verticalDpi="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DB!$K$2:$K$7</xm:f>
          </x14:formula1>
          <xm:sqref>D7:D16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0000"/>
  </sheetPr>
  <dimension ref="A1:L28"/>
  <sheetViews>
    <sheetView workbookViewId="0">
      <selection activeCell="H2" sqref="H2:H27"/>
    </sheetView>
  </sheetViews>
  <sheetFormatPr defaultRowHeight="14.4" x14ac:dyDescent="0.3"/>
  <cols>
    <col min="3" max="3" width="18.6640625" bestFit="1" customWidth="1"/>
    <col min="4" max="4" width="19" customWidth="1"/>
    <col min="5" max="5" width="14.6640625" customWidth="1"/>
    <col min="6" max="6" width="9.109375" customWidth="1"/>
    <col min="7" max="7" width="27.6640625" customWidth="1"/>
    <col min="8" max="8" width="22.44140625" customWidth="1"/>
    <col min="9" max="9" width="31" customWidth="1"/>
    <col min="11" max="11" width="15.44140625" bestFit="1" customWidth="1"/>
  </cols>
  <sheetData>
    <row r="1" spans="1:12" ht="27" customHeight="1" thickBot="1" x14ac:dyDescent="0.35">
      <c r="A1" s="130" t="s">
        <v>123</v>
      </c>
      <c r="B1" s="131"/>
      <c r="C1" s="1" t="s">
        <v>0</v>
      </c>
      <c r="D1" s="1" t="s">
        <v>10</v>
      </c>
      <c r="E1" s="1" t="s">
        <v>13</v>
      </c>
      <c r="F1" s="1" t="s">
        <v>17</v>
      </c>
      <c r="G1" s="1" t="s">
        <v>23</v>
      </c>
      <c r="H1" s="1" t="s">
        <v>28</v>
      </c>
      <c r="I1" s="1" t="s">
        <v>62</v>
      </c>
      <c r="K1" s="42" t="s">
        <v>106</v>
      </c>
      <c r="L1" s="42" t="s">
        <v>97</v>
      </c>
    </row>
    <row r="2" spans="1:12" ht="15" thickBot="1" x14ac:dyDescent="0.35">
      <c r="A2" s="2" t="s">
        <v>129</v>
      </c>
      <c r="B2" s="2">
        <v>6</v>
      </c>
      <c r="C2" s="2" t="s">
        <v>152</v>
      </c>
      <c r="D2" s="2" t="s">
        <v>11</v>
      </c>
      <c r="E2" s="2" t="s">
        <v>14</v>
      </c>
      <c r="F2" s="2" t="s">
        <v>18</v>
      </c>
      <c r="G2" s="2" t="s">
        <v>25</v>
      </c>
      <c r="H2" s="2" t="s">
        <v>29</v>
      </c>
      <c r="I2" s="2" t="s">
        <v>52</v>
      </c>
      <c r="K2" s="43" t="s">
        <v>6</v>
      </c>
      <c r="L2" s="43" t="s">
        <v>110</v>
      </c>
    </row>
    <row r="3" spans="1:12" ht="15" thickBot="1" x14ac:dyDescent="0.35">
      <c r="A3" s="2" t="s">
        <v>130</v>
      </c>
      <c r="B3" s="2">
        <v>4</v>
      </c>
      <c r="C3" s="2" t="s">
        <v>153</v>
      </c>
      <c r="D3" s="2" t="s">
        <v>12</v>
      </c>
      <c r="E3" s="2" t="s">
        <v>15</v>
      </c>
      <c r="F3" s="2" t="s">
        <v>19</v>
      </c>
      <c r="G3" s="2" t="s">
        <v>54</v>
      </c>
      <c r="H3" s="2" t="s">
        <v>30</v>
      </c>
      <c r="I3" s="2" t="s">
        <v>150</v>
      </c>
      <c r="K3" s="43" t="s">
        <v>107</v>
      </c>
      <c r="L3" s="43" t="s">
        <v>111</v>
      </c>
    </row>
    <row r="4" spans="1:12" ht="15" thickBot="1" x14ac:dyDescent="0.35">
      <c r="A4" s="2" t="s">
        <v>122</v>
      </c>
      <c r="B4" s="2">
        <v>2</v>
      </c>
      <c r="C4" s="2" t="s">
        <v>104</v>
      </c>
      <c r="D4" s="2"/>
      <c r="E4" s="2" t="s">
        <v>16</v>
      </c>
      <c r="F4" s="2" t="s">
        <v>21</v>
      </c>
      <c r="G4" s="2" t="s">
        <v>55</v>
      </c>
      <c r="H4" s="2" t="s">
        <v>31</v>
      </c>
      <c r="I4" s="2" t="s">
        <v>53</v>
      </c>
      <c r="K4" s="43" t="s">
        <v>108</v>
      </c>
      <c r="L4" s="43" t="s">
        <v>112</v>
      </c>
    </row>
    <row r="5" spans="1:12" ht="15" thickBot="1" x14ac:dyDescent="0.35">
      <c r="C5" s="2" t="s">
        <v>103</v>
      </c>
      <c r="D5" s="2"/>
      <c r="E5" s="2"/>
      <c r="F5" s="2" t="s">
        <v>20</v>
      </c>
      <c r="G5" s="2" t="s">
        <v>24</v>
      </c>
      <c r="H5" s="2" t="s">
        <v>102</v>
      </c>
      <c r="K5" s="43" t="s">
        <v>117</v>
      </c>
      <c r="L5" s="43" t="s">
        <v>113</v>
      </c>
    </row>
    <row r="6" spans="1:12" ht="15" thickBot="1" x14ac:dyDescent="0.35">
      <c r="C6" s="2" t="s">
        <v>151</v>
      </c>
      <c r="D6" s="2"/>
      <c r="E6" s="2"/>
      <c r="F6" s="2" t="s">
        <v>22</v>
      </c>
      <c r="G6" s="2" t="s">
        <v>56</v>
      </c>
      <c r="H6" s="2" t="s">
        <v>32</v>
      </c>
      <c r="K6" s="43" t="s">
        <v>145</v>
      </c>
      <c r="L6" s="43" t="s">
        <v>114</v>
      </c>
    </row>
    <row r="7" spans="1:12" ht="15" thickBot="1" x14ac:dyDescent="0.35">
      <c r="C7" s="2" t="s">
        <v>6</v>
      </c>
      <c r="D7" s="2"/>
      <c r="E7" s="2"/>
      <c r="F7" s="2"/>
      <c r="G7" s="2" t="s">
        <v>57</v>
      </c>
      <c r="H7" s="2" t="s">
        <v>33</v>
      </c>
      <c r="K7" s="43" t="s">
        <v>149</v>
      </c>
      <c r="L7" s="43" t="s">
        <v>115</v>
      </c>
    </row>
    <row r="8" spans="1:12" ht="15" thickBot="1" x14ac:dyDescent="0.35">
      <c r="C8" s="2" t="s">
        <v>117</v>
      </c>
      <c r="D8" s="2"/>
      <c r="E8" s="2"/>
      <c r="F8" s="2"/>
      <c r="G8" s="2" t="s">
        <v>105</v>
      </c>
      <c r="H8" s="2" t="s">
        <v>34</v>
      </c>
    </row>
    <row r="9" spans="1:12" ht="15" thickBot="1" x14ac:dyDescent="0.35">
      <c r="C9" s="2" t="s">
        <v>7</v>
      </c>
      <c r="D9" s="2"/>
      <c r="E9" s="2"/>
      <c r="F9" s="2"/>
      <c r="G9" s="2" t="s">
        <v>58</v>
      </c>
      <c r="H9" s="2" t="s">
        <v>35</v>
      </c>
    </row>
    <row r="10" spans="1:12" ht="15" thickBot="1" x14ac:dyDescent="0.35">
      <c r="C10" s="2" t="s">
        <v>107</v>
      </c>
      <c r="D10" s="2"/>
      <c r="E10" s="2"/>
      <c r="F10" s="2"/>
      <c r="G10" s="2" t="s">
        <v>59</v>
      </c>
      <c r="H10" s="2" t="s">
        <v>36</v>
      </c>
    </row>
    <row r="11" spans="1:12" ht="15" thickBot="1" x14ac:dyDescent="0.35">
      <c r="C11" s="2" t="s">
        <v>8</v>
      </c>
      <c r="D11" s="2"/>
      <c r="E11" s="2"/>
      <c r="F11" s="2"/>
      <c r="G11" s="2" t="s">
        <v>26</v>
      </c>
      <c r="H11" s="2" t="s">
        <v>51</v>
      </c>
    </row>
    <row r="12" spans="1:12" ht="15" thickBot="1" x14ac:dyDescent="0.35">
      <c r="C12" s="2" t="s">
        <v>9</v>
      </c>
      <c r="G12" s="2" t="s">
        <v>27</v>
      </c>
      <c r="H12" s="2" t="s">
        <v>37</v>
      </c>
    </row>
    <row r="13" spans="1:12" ht="15" thickBot="1" x14ac:dyDescent="0.35">
      <c r="C13" s="2" t="s">
        <v>144</v>
      </c>
      <c r="G13" s="2" t="s">
        <v>60</v>
      </c>
      <c r="H13" s="2" t="s">
        <v>38</v>
      </c>
    </row>
    <row r="14" spans="1:12" ht="15" thickBot="1" x14ac:dyDescent="0.35">
      <c r="C14" s="85" t="s">
        <v>145</v>
      </c>
      <c r="G14" s="2" t="s">
        <v>67</v>
      </c>
      <c r="H14" s="2" t="s">
        <v>39</v>
      </c>
    </row>
    <row r="15" spans="1:12" ht="15" thickBot="1" x14ac:dyDescent="0.35">
      <c r="C15" s="85" t="s">
        <v>146</v>
      </c>
      <c r="G15" s="2" t="s">
        <v>68</v>
      </c>
      <c r="H15" s="2" t="s">
        <v>40</v>
      </c>
    </row>
    <row r="16" spans="1:12" ht="15" thickBot="1" x14ac:dyDescent="0.35">
      <c r="C16" s="85" t="s">
        <v>147</v>
      </c>
      <c r="G16" s="2" t="s">
        <v>69</v>
      </c>
      <c r="H16" s="2" t="s">
        <v>41</v>
      </c>
    </row>
    <row r="17" spans="3:8" ht="15" thickBot="1" x14ac:dyDescent="0.35">
      <c r="C17" s="85" t="s">
        <v>148</v>
      </c>
      <c r="G17" s="2" t="s">
        <v>70</v>
      </c>
      <c r="H17" s="2" t="s">
        <v>42</v>
      </c>
    </row>
    <row r="18" spans="3:8" ht="15" thickBot="1" x14ac:dyDescent="0.35">
      <c r="C18" s="85" t="s">
        <v>61</v>
      </c>
      <c r="G18" s="2" t="s">
        <v>61</v>
      </c>
      <c r="H18" s="2" t="s">
        <v>43</v>
      </c>
    </row>
    <row r="19" spans="3:8" ht="15" thickBot="1" x14ac:dyDescent="0.35">
      <c r="G19" s="2"/>
      <c r="H19" s="2" t="s">
        <v>44</v>
      </c>
    </row>
    <row r="20" spans="3:8" ht="15" thickBot="1" x14ac:dyDescent="0.35">
      <c r="H20" s="2" t="s">
        <v>45</v>
      </c>
    </row>
    <row r="21" spans="3:8" ht="15" thickBot="1" x14ac:dyDescent="0.35">
      <c r="H21" s="2" t="s">
        <v>46</v>
      </c>
    </row>
    <row r="22" spans="3:8" ht="15" thickBot="1" x14ac:dyDescent="0.35">
      <c r="H22" s="2" t="s">
        <v>47</v>
      </c>
    </row>
    <row r="23" spans="3:8" ht="15" thickBot="1" x14ac:dyDescent="0.35">
      <c r="H23" s="2" t="s">
        <v>48</v>
      </c>
    </row>
    <row r="24" spans="3:8" ht="15" thickBot="1" x14ac:dyDescent="0.35">
      <c r="H24" s="2" t="s">
        <v>49</v>
      </c>
    </row>
    <row r="25" spans="3:8" ht="15" thickBot="1" x14ac:dyDescent="0.35">
      <c r="H25" s="2" t="s">
        <v>71</v>
      </c>
    </row>
    <row r="26" spans="3:8" ht="15" thickBot="1" x14ac:dyDescent="0.35">
      <c r="H26" s="2" t="s">
        <v>72</v>
      </c>
    </row>
    <row r="27" spans="3:8" ht="15" thickBot="1" x14ac:dyDescent="0.35">
      <c r="H27" s="2" t="s">
        <v>50</v>
      </c>
    </row>
    <row r="28" spans="3:8" ht="15" thickBot="1" x14ac:dyDescent="0.35">
      <c r="H28" s="2"/>
    </row>
  </sheetData>
  <mergeCells count="1">
    <mergeCell ref="A1:B1"/>
  </mergeCells>
  <dataValidations count="1">
    <dataValidation type="list" allowBlank="1" showInputMessage="1" showErrorMessage="1" sqref="G7">
      <formula1>QS</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13</vt:i4>
      </vt:variant>
    </vt:vector>
  </HeadingPairs>
  <TitlesOfParts>
    <vt:vector size="21" baseType="lpstr">
      <vt:lpstr>Instructions</vt:lpstr>
      <vt:lpstr>Time Studied</vt:lpstr>
      <vt:lpstr>Quant Error Log</vt:lpstr>
      <vt:lpstr>Quant_Stats</vt:lpstr>
      <vt:lpstr>Verbal_Error_Log</vt:lpstr>
      <vt:lpstr>Verbal Stats</vt:lpstr>
      <vt:lpstr>Mock Scores</vt:lpstr>
      <vt:lpstr>DB</vt:lpstr>
      <vt:lpstr>Choices</vt:lpstr>
      <vt:lpstr>Confidence</vt:lpstr>
      <vt:lpstr>M_T</vt:lpstr>
      <vt:lpstr>Math</vt:lpstr>
      <vt:lpstr>Mock</vt:lpstr>
      <vt:lpstr>Q_A</vt:lpstr>
      <vt:lpstr>Quant_Area</vt:lpstr>
      <vt:lpstr>Source</vt:lpstr>
      <vt:lpstr>T_N</vt:lpstr>
      <vt:lpstr>V_A</vt:lpstr>
      <vt:lpstr>VA</vt:lpstr>
      <vt:lpstr>Verbal</vt:lpstr>
      <vt:lpstr>Verbal_Area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Error Log Ability_Accuracy</dc:title>
  <dc:subject>GMAT</dc:subject>
  <dc:creator>GNPTH</dc:creator>
  <cp:keywords>ERROR LOGS; GMAT; Improvement</cp:keywords>
  <cp:lastModifiedBy>GUNTUR Balaji (INTERN)</cp:lastModifiedBy>
  <dcterms:created xsi:type="dcterms:W3CDTF">2015-02-09T02:03:46Z</dcterms:created>
  <dcterms:modified xsi:type="dcterms:W3CDTF">2019-06-04T16:39:15Z</dcterms:modified>
  <cp:category>Error Log</cp:category>
  <cp:contentStatus>Published</cp:contentStatus>
</cp:coreProperties>
</file>