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7" yWindow="133" windowWidth="18067" windowHeight="86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20" i="1"/>
  <c r="D17"/>
  <c r="D16"/>
  <c r="D31"/>
  <c r="D62"/>
  <c r="D61"/>
  <c r="D51"/>
  <c r="D50"/>
  <c r="D48"/>
  <c r="D47"/>
  <c r="D46"/>
  <c r="D45"/>
  <c r="D44"/>
  <c r="D43"/>
  <c r="D42"/>
  <c r="D41"/>
  <c r="D39"/>
  <c r="D38"/>
  <c r="D37"/>
  <c r="D36"/>
  <c r="D35"/>
  <c r="D34"/>
</calcChain>
</file>

<file path=xl/comments1.xml><?xml version="1.0" encoding="utf-8"?>
<comments xmlns="http://schemas.openxmlformats.org/spreadsheetml/2006/main">
  <authors>
    <author>LNM</author>
  </authors>
  <commentList>
    <comment ref="B11" authorId="0">
      <text>
        <r>
          <rPr>
            <b/>
            <sz val="9"/>
            <color indexed="81"/>
            <rFont val="Tahoma"/>
            <family val="2"/>
          </rPr>
          <t>LNM:</t>
        </r>
        <r>
          <rPr>
            <sz val="9"/>
            <color indexed="81"/>
            <rFont val="Tahoma"/>
            <family val="2"/>
          </rPr>
          <t xml:space="preserve">
Accelerated for Canadians only(8-12)</t>
        </r>
      </text>
    </comment>
    <comment ref="B17" authorId="0">
      <text>
        <r>
          <rPr>
            <b/>
            <sz val="9"/>
            <color indexed="81"/>
            <rFont val="Tahoma"/>
            <family val="2"/>
          </rPr>
          <t>LNM:</t>
        </r>
        <r>
          <rPr>
            <sz val="9"/>
            <color indexed="81"/>
            <rFont val="Tahoma"/>
            <family val="2"/>
          </rPr>
          <t xml:space="preserve">
Includes 8-16Weeks Internship</t>
        </r>
      </text>
    </comment>
  </commentList>
</comments>
</file>

<file path=xl/sharedStrings.xml><?xml version="1.0" encoding="utf-8"?>
<sst xmlns="http://schemas.openxmlformats.org/spreadsheetml/2006/main" count="289" uniqueCount="160">
  <si>
    <t>IIMA</t>
  </si>
  <si>
    <t>Institute</t>
  </si>
  <si>
    <t>Fee</t>
  </si>
  <si>
    <t>Start</t>
  </si>
  <si>
    <t>Currency</t>
  </si>
  <si>
    <t>INR</t>
  </si>
  <si>
    <t>April</t>
  </si>
  <si>
    <t>IIMC</t>
  </si>
  <si>
    <t>Loans</t>
  </si>
  <si>
    <t>Scholarships</t>
  </si>
  <si>
    <t>Remarks</t>
  </si>
  <si>
    <t>IIML</t>
  </si>
  <si>
    <t>IIMB</t>
  </si>
  <si>
    <t>ISB Hyderabad</t>
  </si>
  <si>
    <t>Tution fee only, Merit based Scholarship</t>
  </si>
  <si>
    <t>Tution fee only</t>
  </si>
  <si>
    <t>Other expenses also, Need based Scholarship</t>
  </si>
  <si>
    <t>Rotman</t>
  </si>
  <si>
    <t>Ivey</t>
  </si>
  <si>
    <t>HEC Montreal</t>
  </si>
  <si>
    <t>CAD</t>
  </si>
  <si>
    <t>Living Expenses 60000 more</t>
  </si>
  <si>
    <t>Sept</t>
  </si>
  <si>
    <t>Yes</t>
  </si>
  <si>
    <t>March</t>
  </si>
  <si>
    <t>Schulich MBA</t>
  </si>
  <si>
    <t>Schulich IMBA</t>
  </si>
  <si>
    <t>Yr1-India Yr2 Canada</t>
  </si>
  <si>
    <t>20-28</t>
  </si>
  <si>
    <t>Schulich MBA-India(GMR)</t>
  </si>
  <si>
    <t>16-20</t>
  </si>
  <si>
    <t>Duration (Months)</t>
  </si>
  <si>
    <t>Prodigy Finance</t>
  </si>
  <si>
    <t>Financial Aid</t>
  </si>
  <si>
    <t>Sept/Jan</t>
  </si>
  <si>
    <t>HEC Paris</t>
  </si>
  <si>
    <t>Rotterdam-Erasmus</t>
  </si>
  <si>
    <t>NUS MBA</t>
  </si>
  <si>
    <t>August</t>
  </si>
  <si>
    <t xml:space="preserve">IELTS7 Acad. accepted, Living Exp. More, </t>
  </si>
  <si>
    <t>IELTS7 Acad. accepted, Living Exp. More,</t>
  </si>
  <si>
    <t>SGD</t>
  </si>
  <si>
    <t>ESADE-Spain</t>
  </si>
  <si>
    <t>Trinity-Ireland</t>
  </si>
  <si>
    <t>Euro</t>
  </si>
  <si>
    <t>Jan/Sept</t>
  </si>
  <si>
    <t>Jan</t>
  </si>
  <si>
    <t>GMAT690, IELTS7, Living Expenses More, Scholarship</t>
  </si>
  <si>
    <t>12-15-18</t>
  </si>
  <si>
    <t>GMAT660, IELTS7, Living Exp. More, Scholarship Need based also</t>
  </si>
  <si>
    <t>GMAT640, IELTS, Scholarship, Living Exp. more</t>
  </si>
  <si>
    <t>Smith, Queen Univ, Canada</t>
  </si>
  <si>
    <t>Queen's Univ. Ireland</t>
  </si>
  <si>
    <t xml:space="preserve">GMAT700 Scholarship Merit based,IELTS, </t>
  </si>
  <si>
    <t>Pound</t>
  </si>
  <si>
    <t>GMAT630, IELTS, Scholarship, Living Expenses more</t>
  </si>
  <si>
    <t>Said, Oxford</t>
  </si>
  <si>
    <r>
      <t xml:space="preserve">GMAT690, </t>
    </r>
    <r>
      <rPr>
        <sz val="11"/>
        <color rgb="FFFF0000"/>
        <rFont val="Calibri"/>
        <family val="2"/>
        <scheme val="minor"/>
      </rPr>
      <t xml:space="preserve">IELTS7.5 </t>
    </r>
    <r>
      <rPr>
        <sz val="11"/>
        <color theme="1"/>
        <rFont val="Calibri"/>
        <family val="2"/>
        <scheme val="minor"/>
      </rPr>
      <t>Scholarship</t>
    </r>
  </si>
  <si>
    <t>Sloan, MIT</t>
  </si>
  <si>
    <t>Harvard</t>
  </si>
  <si>
    <t>Wharton</t>
  </si>
  <si>
    <t>Ross</t>
  </si>
  <si>
    <t>Tuck</t>
  </si>
  <si>
    <t>Haas</t>
  </si>
  <si>
    <t>Stanford</t>
  </si>
  <si>
    <t>INSEAD</t>
  </si>
  <si>
    <t>LBS</t>
  </si>
  <si>
    <t>Darden</t>
  </si>
  <si>
    <t>McCombs</t>
  </si>
  <si>
    <t>Kelley</t>
  </si>
  <si>
    <t>Foster</t>
  </si>
  <si>
    <t>Stern</t>
  </si>
  <si>
    <t>Fuqua</t>
  </si>
  <si>
    <t>Yale</t>
  </si>
  <si>
    <t>Columbia</t>
  </si>
  <si>
    <t>Kellogg</t>
  </si>
  <si>
    <t>Anderson, UCLA</t>
  </si>
  <si>
    <t>Johnson, Cornell</t>
  </si>
  <si>
    <t>Marshall</t>
  </si>
  <si>
    <t>Kenan Flagler</t>
  </si>
  <si>
    <t>Guizueta, Emory</t>
  </si>
  <si>
    <t>McDonough</t>
  </si>
  <si>
    <t>Warrington</t>
  </si>
  <si>
    <t>Jones, Rice</t>
  </si>
  <si>
    <t>Mendoza, Notre Dame</t>
  </si>
  <si>
    <t>GMAT710</t>
  </si>
  <si>
    <t>GMAT700</t>
  </si>
  <si>
    <t>GMAT690</t>
  </si>
  <si>
    <t>GMAT683</t>
  </si>
  <si>
    <t>GMAT680</t>
  </si>
  <si>
    <t>Thunderbird,AZU(Carey)</t>
  </si>
  <si>
    <t>SDA Bocconi</t>
  </si>
  <si>
    <t>USD</t>
  </si>
  <si>
    <t>GMAT732(80% 700-770), Scholarship</t>
  </si>
  <si>
    <t>GMAT740, Scholarship/Fellowship</t>
  </si>
  <si>
    <t>24(9M*2)</t>
  </si>
  <si>
    <t>GMAT730, IELTS7.5, Scholarship/Fellowship</t>
  </si>
  <si>
    <t>GMAT730(80% 700-760), Scholarship/Fellowship</t>
  </si>
  <si>
    <t>Chicago Booth</t>
  </si>
  <si>
    <t>21(9M*2)</t>
  </si>
  <si>
    <t>GMAT730(610-790), IELTS7, Scholarship/Fellowship</t>
  </si>
  <si>
    <t>June</t>
  </si>
  <si>
    <t>Jan/Aug</t>
  </si>
  <si>
    <t>12/24</t>
  </si>
  <si>
    <t>140000-212000</t>
  </si>
  <si>
    <t>GMAT720(80% 700-760), Scholarship/Fellowship</t>
  </si>
  <si>
    <t>GMAT732(590-790), Scholarship</t>
  </si>
  <si>
    <t>GMAT726(80% 690-750), IELTS7</t>
  </si>
  <si>
    <t>GMAT730(80% 690-760), No IELTS, Scholarship/Fellowship</t>
  </si>
  <si>
    <t>July</t>
  </si>
  <si>
    <t>GMAT700(80% 650-750), Scholarship</t>
  </si>
  <si>
    <r>
      <t xml:space="preserve">GMAT720(80% 680-760), </t>
    </r>
    <r>
      <rPr>
        <sz val="11"/>
        <color rgb="FFFF0000"/>
        <rFont val="Calibri"/>
        <family val="2"/>
        <scheme val="minor"/>
      </rPr>
      <t>TOEFL</t>
    </r>
    <r>
      <rPr>
        <sz val="11"/>
        <color theme="1"/>
        <rFont val="Calibri"/>
        <family val="2"/>
        <scheme val="minor"/>
      </rPr>
      <t>, Scholarship</t>
    </r>
  </si>
  <si>
    <t>Warwick</t>
  </si>
  <si>
    <t>GMAT722(620-780), Scholarship/Fellowship</t>
  </si>
  <si>
    <t>GMAT720(80% 660-760), Scholarship/Fellowship</t>
  </si>
  <si>
    <t>GMAT717, IELTS, Scholarship/Fellowship</t>
  </si>
  <si>
    <r>
      <t xml:space="preserve">GMAT690(80% 610-730), </t>
    </r>
    <r>
      <rPr>
        <sz val="11"/>
        <color rgb="FFFF0000"/>
        <rFont val="Calibri"/>
        <family val="2"/>
        <scheme val="minor"/>
      </rPr>
      <t>Eligibility</t>
    </r>
  </si>
  <si>
    <t>GMAT700(80% 650-740), IELTS-Gen, Scholarship/Fellowship</t>
  </si>
  <si>
    <t>May</t>
  </si>
  <si>
    <t>GMAT719(80% 680-750), IELTS7</t>
  </si>
  <si>
    <t>Tepper, Carnegie Mellon</t>
  </si>
  <si>
    <t>GMAT690(80% 640-742), Scholarship/Fellowship</t>
  </si>
  <si>
    <t>Aug/Jan</t>
  </si>
  <si>
    <t>GMAT700(610-740), IELTS, Scholarship/Fellowship</t>
  </si>
  <si>
    <t>GMAT700(550-700), IELTS, Scholarship/Fellowship, Living Expenses</t>
  </si>
  <si>
    <t>GMAT700, IELTS6.5, Scholarship Merit based</t>
  </si>
  <si>
    <t>Scholarship</t>
  </si>
  <si>
    <t>GMAT650, IELTS7, Scholarship, Living Expenses</t>
  </si>
  <si>
    <t>UBC Sauder</t>
  </si>
  <si>
    <t>Desautels, McGill</t>
  </si>
  <si>
    <t>58 H-MN-22</t>
  </si>
  <si>
    <t>GMAT Code</t>
  </si>
  <si>
    <t>IELTS Code</t>
  </si>
  <si>
    <t>GMAT, IELTS, Scholarship/Fellowship</t>
  </si>
  <si>
    <t>Alberta</t>
  </si>
  <si>
    <t>Degroote, McMaster</t>
  </si>
  <si>
    <t>Sobey, St. Mary's</t>
  </si>
  <si>
    <t>LQS-CP-02</t>
  </si>
  <si>
    <r>
      <t xml:space="preserve">GMAT650, IELTS7, Scholarship, </t>
    </r>
    <r>
      <rPr>
        <sz val="11"/>
        <color rgb="FFFF0000"/>
        <rFont val="Calibri"/>
        <family val="2"/>
        <scheme val="minor"/>
      </rPr>
      <t>Incl. Living Expenses</t>
    </r>
  </si>
  <si>
    <t>87G-MT-78</t>
  </si>
  <si>
    <t>GMAT613, IELTS7, Scholarship</t>
  </si>
  <si>
    <t>GMAT640, IELTS7, Scholarship</t>
  </si>
  <si>
    <t>GMAT550, IELTS7, Scholarship/Fellowship</t>
  </si>
  <si>
    <t>GMAT662, IELTS6.5, Fee GST+, Scholarship, Living Expenses more</t>
  </si>
  <si>
    <t>DRT-MK-35</t>
  </si>
  <si>
    <t>15/18/21</t>
  </si>
  <si>
    <t>Z11-J7-50</t>
  </si>
  <si>
    <t>GMAT707(600-800), IELTS, Scholarship</t>
  </si>
  <si>
    <t>AED</t>
  </si>
  <si>
    <t>HULT-Dubai</t>
  </si>
  <si>
    <t>GMAT650, IELTS, Scholarship, Living Exp. More</t>
  </si>
  <si>
    <t>CQQ-RR-60</t>
  </si>
  <si>
    <t>9CP- HT-99</t>
  </si>
  <si>
    <t>XLRI</t>
  </si>
  <si>
    <t>GMAT680-700</t>
  </si>
  <si>
    <t>QK8-CX-30</t>
  </si>
  <si>
    <t>CMB-MG-18</t>
  </si>
  <si>
    <t>GMAT680(520-760), IELTS7 Gen. accepted, Living Exp. More, Merit based scholarship</t>
  </si>
  <si>
    <t>DL3-S8-89</t>
  </si>
  <si>
    <t>GMAT (80% 670-750), IELTS7.5, Scholarship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</si>
</sst>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43" fontId="0" fillId="0" borderId="0" xfId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64" fontId="2" fillId="2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4" fontId="0" fillId="4" borderId="0" xfId="0" quotePrefix="1" applyNumberFormat="1" applyFill="1" applyAlignment="1">
      <alignment horizontal="center" vertical="center"/>
    </xf>
    <xf numFmtId="16" fontId="2" fillId="4" borderId="0" xfId="0" quotePrefix="1" applyNumberFormat="1" applyFont="1" applyFill="1" applyAlignment="1">
      <alignment horizontal="center" vertical="center"/>
    </xf>
    <xf numFmtId="164" fontId="0" fillId="3" borderId="0" xfId="1" applyNumberFormat="1" applyFont="1" applyFill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67"/>
  <sheetViews>
    <sheetView tabSelected="1" workbookViewId="0">
      <pane xSplit="1" ySplit="2" topLeftCell="C12" activePane="bottomRight" state="frozen"/>
      <selection pane="topRight" activeCell="C1" sqref="C1"/>
      <selection pane="bottomLeft" activeCell="A3" sqref="A3"/>
      <selection pane="bottomRight" activeCell="K30" sqref="K30"/>
    </sheetView>
  </sheetViews>
  <sheetFormatPr defaultRowHeight="14.35"/>
  <cols>
    <col min="1" max="1" width="22.29296875" style="2" bestFit="1" customWidth="1"/>
    <col min="2" max="2" width="8.234375" style="2" bestFit="1" customWidth="1"/>
    <col min="3" max="3" width="8.05859375" style="2" bestFit="1" customWidth="1"/>
    <col min="4" max="4" width="12.3515625" style="2" bestFit="1" customWidth="1"/>
    <col min="5" max="7" width="8.9375" style="2"/>
    <col min="8" max="8" width="10.87890625" style="2" bestFit="1" customWidth="1"/>
    <col min="9" max="10" width="10.87890625" style="2" customWidth="1"/>
    <col min="11" max="11" width="50.52734375" style="7" bestFit="1" customWidth="1"/>
    <col min="12" max="16384" width="8.9375" style="2"/>
  </cols>
  <sheetData>
    <row r="2" spans="1:11" s="1" customFormat="1" ht="28.7">
      <c r="A2" s="1" t="s">
        <v>1</v>
      </c>
      <c r="B2" s="1" t="s">
        <v>31</v>
      </c>
      <c r="C2" s="1" t="s">
        <v>4</v>
      </c>
      <c r="D2" s="1" t="s">
        <v>2</v>
      </c>
      <c r="E2" s="1" t="s">
        <v>3</v>
      </c>
      <c r="F2" s="1" t="s">
        <v>33</v>
      </c>
      <c r="G2" s="1" t="s">
        <v>32</v>
      </c>
      <c r="H2" s="1" t="s">
        <v>9</v>
      </c>
      <c r="I2" s="1" t="s">
        <v>131</v>
      </c>
      <c r="J2" s="1" t="s">
        <v>132</v>
      </c>
      <c r="K2" s="6" t="s">
        <v>10</v>
      </c>
    </row>
    <row r="3" spans="1:11" s="10" customFormat="1">
      <c r="A3" s="10" t="s">
        <v>0</v>
      </c>
      <c r="B3" s="14">
        <v>12</v>
      </c>
      <c r="C3" s="10" t="s">
        <v>5</v>
      </c>
      <c r="D3" s="11">
        <v>2500000</v>
      </c>
      <c r="E3" s="14" t="s">
        <v>6</v>
      </c>
      <c r="F3" s="10" t="s">
        <v>8</v>
      </c>
      <c r="H3" s="11">
        <v>300000</v>
      </c>
      <c r="I3" s="18" t="s">
        <v>151</v>
      </c>
      <c r="J3" s="11"/>
      <c r="K3" s="12" t="s">
        <v>14</v>
      </c>
    </row>
    <row r="4" spans="1:11" s="10" customFormat="1">
      <c r="A4" s="10" t="s">
        <v>7</v>
      </c>
      <c r="B4" s="14">
        <v>12</v>
      </c>
      <c r="C4" s="10" t="s">
        <v>5</v>
      </c>
      <c r="D4" s="11">
        <v>2700000</v>
      </c>
      <c r="E4" s="14" t="s">
        <v>6</v>
      </c>
      <c r="I4" s="14" t="s">
        <v>152</v>
      </c>
      <c r="K4" s="12" t="s">
        <v>15</v>
      </c>
    </row>
    <row r="5" spans="1:11">
      <c r="A5" s="2" t="s">
        <v>12</v>
      </c>
      <c r="C5" s="2" t="s">
        <v>5</v>
      </c>
    </row>
    <row r="6" spans="1:11">
      <c r="A6" s="2" t="s">
        <v>11</v>
      </c>
      <c r="B6" s="2">
        <v>12</v>
      </c>
      <c r="C6" s="2" t="s">
        <v>5</v>
      </c>
      <c r="D6" s="3">
        <v>2350000</v>
      </c>
      <c r="E6" s="14" t="s">
        <v>6</v>
      </c>
    </row>
    <row r="7" spans="1:11">
      <c r="A7" s="2" t="s">
        <v>153</v>
      </c>
      <c r="B7" s="2">
        <v>15</v>
      </c>
      <c r="C7" s="2" t="s">
        <v>5</v>
      </c>
      <c r="D7" s="3">
        <v>2000000</v>
      </c>
      <c r="E7" s="2" t="s">
        <v>101</v>
      </c>
      <c r="K7" s="7" t="s">
        <v>154</v>
      </c>
    </row>
    <row r="8" spans="1:11">
      <c r="A8" s="2" t="s">
        <v>13</v>
      </c>
      <c r="B8" s="2">
        <v>12</v>
      </c>
      <c r="C8" s="2" t="s">
        <v>5</v>
      </c>
      <c r="D8" s="3">
        <v>3463240</v>
      </c>
      <c r="E8" s="14" t="s">
        <v>6</v>
      </c>
      <c r="F8" s="2" t="s">
        <v>8</v>
      </c>
      <c r="H8" s="3">
        <v>500000</v>
      </c>
      <c r="I8" s="3"/>
      <c r="J8" s="3"/>
      <c r="K8" s="7" t="s">
        <v>16</v>
      </c>
    </row>
    <row r="9" spans="1:11" s="4" customFormat="1">
      <c r="A9" s="4" t="s">
        <v>17</v>
      </c>
      <c r="B9" s="4">
        <v>24</v>
      </c>
      <c r="C9" s="4" t="s">
        <v>20</v>
      </c>
      <c r="D9" s="5">
        <v>120680</v>
      </c>
      <c r="E9" s="4" t="s">
        <v>22</v>
      </c>
      <c r="F9" s="4" t="s">
        <v>8</v>
      </c>
      <c r="H9" s="4" t="s">
        <v>23</v>
      </c>
      <c r="K9" s="8" t="s">
        <v>21</v>
      </c>
    </row>
    <row r="10" spans="1:11" s="10" customFormat="1">
      <c r="A10" s="10" t="s">
        <v>18</v>
      </c>
      <c r="B10" s="14">
        <v>12</v>
      </c>
      <c r="C10" s="10" t="s">
        <v>20</v>
      </c>
      <c r="D10" s="11">
        <v>111750</v>
      </c>
      <c r="E10" s="14" t="s">
        <v>24</v>
      </c>
      <c r="F10" s="10" t="s">
        <v>8</v>
      </c>
      <c r="G10" s="10" t="s">
        <v>23</v>
      </c>
      <c r="I10" s="10" t="s">
        <v>156</v>
      </c>
      <c r="K10" s="12" t="s">
        <v>157</v>
      </c>
    </row>
    <row r="11" spans="1:11">
      <c r="A11" s="2" t="s">
        <v>25</v>
      </c>
      <c r="B11" s="2" t="s">
        <v>30</v>
      </c>
      <c r="C11" s="2" t="s">
        <v>20</v>
      </c>
      <c r="D11" s="3">
        <v>103800</v>
      </c>
      <c r="E11" s="2" t="s">
        <v>34</v>
      </c>
      <c r="F11" s="2" t="s">
        <v>8</v>
      </c>
      <c r="K11" s="7" t="s">
        <v>39</v>
      </c>
    </row>
    <row r="12" spans="1:11">
      <c r="A12" s="2" t="s">
        <v>26</v>
      </c>
      <c r="B12" s="2" t="s">
        <v>28</v>
      </c>
      <c r="C12" s="2" t="s">
        <v>20</v>
      </c>
      <c r="D12" s="3">
        <v>103800</v>
      </c>
      <c r="E12" s="2" t="s">
        <v>22</v>
      </c>
      <c r="F12" s="2" t="s">
        <v>8</v>
      </c>
      <c r="K12" s="7" t="s">
        <v>40</v>
      </c>
    </row>
    <row r="13" spans="1:11">
      <c r="A13" s="2" t="s">
        <v>29</v>
      </c>
      <c r="B13" s="2" t="s">
        <v>30</v>
      </c>
      <c r="C13" s="2" t="s">
        <v>20</v>
      </c>
      <c r="D13" s="3">
        <v>93800</v>
      </c>
      <c r="F13" s="2" t="s">
        <v>8</v>
      </c>
      <c r="K13" s="7" t="s">
        <v>27</v>
      </c>
    </row>
    <row r="14" spans="1:11" s="10" customFormat="1">
      <c r="A14" s="10" t="s">
        <v>51</v>
      </c>
      <c r="B14" s="14">
        <v>12</v>
      </c>
      <c r="C14" s="10" t="s">
        <v>20</v>
      </c>
      <c r="D14" s="11">
        <v>95000</v>
      </c>
      <c r="E14" s="14" t="s">
        <v>46</v>
      </c>
      <c r="F14" s="10" t="s">
        <v>8</v>
      </c>
      <c r="G14" s="10" t="s">
        <v>23</v>
      </c>
      <c r="K14" s="12" t="s">
        <v>127</v>
      </c>
    </row>
    <row r="15" spans="1:11">
      <c r="A15" s="2" t="s">
        <v>19</v>
      </c>
      <c r="B15" s="2">
        <v>12</v>
      </c>
      <c r="C15" s="2" t="s">
        <v>20</v>
      </c>
      <c r="D15" s="3">
        <v>34000</v>
      </c>
      <c r="E15" s="2" t="s">
        <v>22</v>
      </c>
      <c r="K15" s="7" t="s">
        <v>55</v>
      </c>
    </row>
    <row r="16" spans="1:11">
      <c r="A16" s="2" t="s">
        <v>129</v>
      </c>
      <c r="B16" s="2">
        <v>20</v>
      </c>
      <c r="C16" s="2" t="s">
        <v>20</v>
      </c>
      <c r="D16" s="3">
        <f>47000*2</f>
        <v>94000</v>
      </c>
      <c r="E16" s="2" t="s">
        <v>38</v>
      </c>
      <c r="F16" s="2" t="s">
        <v>8</v>
      </c>
      <c r="G16" s="2" t="s">
        <v>23</v>
      </c>
      <c r="I16" s="2" t="s">
        <v>130</v>
      </c>
      <c r="K16" s="7" t="s">
        <v>133</v>
      </c>
    </row>
    <row r="17" spans="1:11" s="10" customFormat="1">
      <c r="A17" s="10" t="s">
        <v>128</v>
      </c>
      <c r="B17" s="15">
        <v>16</v>
      </c>
      <c r="C17" s="10" t="s">
        <v>20</v>
      </c>
      <c r="D17" s="13">
        <f>137000</f>
        <v>137000</v>
      </c>
      <c r="E17" s="10" t="s">
        <v>38</v>
      </c>
      <c r="F17" s="10" t="s">
        <v>8</v>
      </c>
      <c r="I17" s="10" t="s">
        <v>137</v>
      </c>
      <c r="K17" s="12" t="s">
        <v>138</v>
      </c>
    </row>
    <row r="18" spans="1:11">
      <c r="A18" s="2" t="s">
        <v>134</v>
      </c>
      <c r="B18" s="2">
        <v>20</v>
      </c>
      <c r="C18" s="2" t="s">
        <v>20</v>
      </c>
      <c r="D18" s="3">
        <v>58000</v>
      </c>
      <c r="E18" s="2" t="s">
        <v>38</v>
      </c>
      <c r="F18" s="2" t="s">
        <v>8</v>
      </c>
      <c r="I18" s="2" t="s">
        <v>139</v>
      </c>
      <c r="K18" s="7" t="s">
        <v>140</v>
      </c>
    </row>
    <row r="19" spans="1:11">
      <c r="A19" s="2" t="s">
        <v>135</v>
      </c>
      <c r="B19" s="2">
        <v>20</v>
      </c>
      <c r="C19" s="2" t="s">
        <v>20</v>
      </c>
      <c r="D19" s="3">
        <v>82000</v>
      </c>
      <c r="E19" s="2" t="s">
        <v>22</v>
      </c>
      <c r="K19" s="7" t="s">
        <v>141</v>
      </c>
    </row>
    <row r="20" spans="1:11">
      <c r="A20" s="2" t="s">
        <v>136</v>
      </c>
      <c r="B20" s="15">
        <v>16</v>
      </c>
      <c r="C20" s="2" t="s">
        <v>20</v>
      </c>
      <c r="D20" s="3">
        <f>42000</f>
        <v>42000</v>
      </c>
      <c r="E20" s="2" t="s">
        <v>22</v>
      </c>
      <c r="K20" s="7" t="s">
        <v>142</v>
      </c>
    </row>
    <row r="21" spans="1:11" s="10" customFormat="1">
      <c r="A21" s="10" t="s">
        <v>37</v>
      </c>
      <c r="B21" s="15">
        <v>17</v>
      </c>
      <c r="C21" s="10" t="s">
        <v>41</v>
      </c>
      <c r="D21" s="11">
        <v>62000</v>
      </c>
      <c r="E21" s="10" t="s">
        <v>38</v>
      </c>
      <c r="F21" s="10" t="s">
        <v>8</v>
      </c>
      <c r="G21" s="10" t="s">
        <v>23</v>
      </c>
      <c r="I21" s="14" t="s">
        <v>144</v>
      </c>
      <c r="K21" s="12" t="s">
        <v>143</v>
      </c>
    </row>
    <row r="22" spans="1:11">
      <c r="A22" s="2" t="s">
        <v>35</v>
      </c>
      <c r="B22" s="15">
        <v>16</v>
      </c>
      <c r="C22" s="2" t="s">
        <v>44</v>
      </c>
      <c r="D22" s="3">
        <v>69500</v>
      </c>
      <c r="E22" s="15" t="s">
        <v>45</v>
      </c>
      <c r="F22" s="2" t="s">
        <v>8</v>
      </c>
      <c r="G22" s="2" t="s">
        <v>23</v>
      </c>
      <c r="K22" s="7" t="s">
        <v>47</v>
      </c>
    </row>
    <row r="23" spans="1:11" s="10" customFormat="1">
      <c r="A23" s="10" t="s">
        <v>36</v>
      </c>
      <c r="B23" s="14">
        <v>12</v>
      </c>
      <c r="C23" s="10" t="s">
        <v>44</v>
      </c>
      <c r="D23" s="11">
        <v>52000</v>
      </c>
      <c r="E23" s="14" t="s">
        <v>46</v>
      </c>
      <c r="F23" s="10" t="s">
        <v>8</v>
      </c>
      <c r="G23" s="10" t="s">
        <v>23</v>
      </c>
      <c r="I23" s="14" t="s">
        <v>155</v>
      </c>
      <c r="K23" s="12" t="s">
        <v>50</v>
      </c>
    </row>
    <row r="24" spans="1:11">
      <c r="A24" s="2" t="s">
        <v>42</v>
      </c>
      <c r="B24" s="16" t="s">
        <v>48</v>
      </c>
      <c r="C24" s="2" t="s">
        <v>44</v>
      </c>
      <c r="D24" s="3">
        <v>68500</v>
      </c>
      <c r="E24" s="2" t="s">
        <v>22</v>
      </c>
      <c r="F24" s="2" t="s">
        <v>8</v>
      </c>
      <c r="G24" s="2" t="s">
        <v>23</v>
      </c>
      <c r="K24" s="7" t="s">
        <v>49</v>
      </c>
    </row>
    <row r="25" spans="1:11">
      <c r="A25" s="2" t="s">
        <v>43</v>
      </c>
      <c r="B25" s="2">
        <v>12</v>
      </c>
      <c r="C25" s="2" t="s">
        <v>44</v>
      </c>
      <c r="D25" s="3">
        <v>34500</v>
      </c>
      <c r="E25" s="2" t="s">
        <v>22</v>
      </c>
      <c r="K25" s="7" t="s">
        <v>53</v>
      </c>
    </row>
    <row r="27" spans="1:11">
      <c r="A27" s="2" t="s">
        <v>52</v>
      </c>
      <c r="B27" s="2">
        <v>12</v>
      </c>
      <c r="C27" s="2" t="s">
        <v>54</v>
      </c>
      <c r="D27" s="3">
        <v>21500</v>
      </c>
      <c r="K27" s="7" t="s">
        <v>125</v>
      </c>
    </row>
    <row r="28" spans="1:11">
      <c r="A28" s="2" t="s">
        <v>56</v>
      </c>
      <c r="B28" s="2">
        <v>12</v>
      </c>
      <c r="C28" s="2" t="s">
        <v>54</v>
      </c>
      <c r="D28" s="3">
        <v>57500</v>
      </c>
      <c r="E28" s="2" t="s">
        <v>22</v>
      </c>
      <c r="F28" s="2" t="s">
        <v>8</v>
      </c>
      <c r="G28" s="2" t="s">
        <v>23</v>
      </c>
      <c r="K28" s="7" t="s">
        <v>57</v>
      </c>
    </row>
    <row r="29" spans="1:11" s="10" customFormat="1">
      <c r="A29" s="10" t="s">
        <v>65</v>
      </c>
      <c r="B29" s="14">
        <v>10</v>
      </c>
      <c r="C29" s="10" t="s">
        <v>44</v>
      </c>
      <c r="D29" s="11">
        <v>87000</v>
      </c>
      <c r="E29" s="15" t="s">
        <v>45</v>
      </c>
      <c r="F29" s="10" t="s">
        <v>8</v>
      </c>
      <c r="G29" s="10" t="s">
        <v>23</v>
      </c>
      <c r="I29" s="14" t="s">
        <v>158</v>
      </c>
      <c r="K29" s="12" t="s">
        <v>159</v>
      </c>
    </row>
    <row r="30" spans="1:11">
      <c r="A30" s="2" t="s">
        <v>66</v>
      </c>
      <c r="B30" s="15" t="s">
        <v>145</v>
      </c>
      <c r="C30" s="2" t="s">
        <v>54</v>
      </c>
      <c r="D30" s="3">
        <v>82000</v>
      </c>
      <c r="E30" s="2" t="s">
        <v>38</v>
      </c>
      <c r="F30" s="2" t="s">
        <v>8</v>
      </c>
      <c r="G30" s="2" t="s">
        <v>23</v>
      </c>
      <c r="I30" s="2" t="s">
        <v>146</v>
      </c>
      <c r="K30" s="7" t="s">
        <v>147</v>
      </c>
    </row>
    <row r="31" spans="1:11" s="10" customFormat="1">
      <c r="A31" s="10" t="s">
        <v>91</v>
      </c>
      <c r="B31" s="14">
        <v>12</v>
      </c>
      <c r="C31" s="10" t="s">
        <v>44</v>
      </c>
      <c r="D31" s="11">
        <f>57000+1800*12</f>
        <v>78600</v>
      </c>
      <c r="E31" s="10" t="s">
        <v>22</v>
      </c>
      <c r="F31" s="10" t="s">
        <v>8</v>
      </c>
      <c r="K31" s="12" t="s">
        <v>126</v>
      </c>
    </row>
    <row r="32" spans="1:11">
      <c r="A32" s="2" t="s">
        <v>149</v>
      </c>
      <c r="C32" s="2" t="s">
        <v>148</v>
      </c>
      <c r="D32" s="3">
        <v>275000</v>
      </c>
      <c r="E32" s="2" t="s">
        <v>22</v>
      </c>
      <c r="K32" s="7" t="s">
        <v>150</v>
      </c>
    </row>
    <row r="33" spans="1:11">
      <c r="D33" s="3"/>
    </row>
    <row r="34" spans="1:11">
      <c r="A34" s="2" t="s">
        <v>60</v>
      </c>
      <c r="B34" s="2">
        <v>20</v>
      </c>
      <c r="C34" s="2" t="s">
        <v>92</v>
      </c>
      <c r="D34" s="3">
        <f>115000*2</f>
        <v>230000</v>
      </c>
      <c r="E34" s="2" t="s">
        <v>38</v>
      </c>
      <c r="F34" s="2" t="s">
        <v>8</v>
      </c>
      <c r="K34" s="7" t="s">
        <v>93</v>
      </c>
    </row>
    <row r="35" spans="1:11">
      <c r="A35" s="2" t="s">
        <v>64</v>
      </c>
      <c r="B35" s="2">
        <v>24</v>
      </c>
      <c r="C35" s="2" t="s">
        <v>92</v>
      </c>
      <c r="D35" s="3">
        <f>116000*2</f>
        <v>232000</v>
      </c>
      <c r="F35" s="2" t="s">
        <v>8</v>
      </c>
      <c r="K35" s="7" t="s">
        <v>94</v>
      </c>
    </row>
    <row r="36" spans="1:11">
      <c r="A36" s="2" t="s">
        <v>59</v>
      </c>
      <c r="B36" s="2" t="s">
        <v>95</v>
      </c>
      <c r="C36" s="2" t="s">
        <v>92</v>
      </c>
      <c r="D36" s="3">
        <f>111000*2</f>
        <v>222000</v>
      </c>
      <c r="E36" s="2" t="s">
        <v>38</v>
      </c>
      <c r="F36" s="2" t="s">
        <v>8</v>
      </c>
      <c r="K36" s="7" t="s">
        <v>96</v>
      </c>
    </row>
    <row r="37" spans="1:11">
      <c r="A37" s="2" t="s">
        <v>58</v>
      </c>
      <c r="B37" s="2" t="s">
        <v>95</v>
      </c>
      <c r="C37" s="2" t="s">
        <v>92</v>
      </c>
      <c r="D37" s="3">
        <f>119000*2</f>
        <v>238000</v>
      </c>
      <c r="E37" s="2" t="s">
        <v>38</v>
      </c>
      <c r="F37" s="2" t="s">
        <v>8</v>
      </c>
      <c r="K37" s="7" t="s">
        <v>97</v>
      </c>
    </row>
    <row r="38" spans="1:11">
      <c r="A38" s="2" t="s">
        <v>98</v>
      </c>
      <c r="B38" s="2" t="s">
        <v>99</v>
      </c>
      <c r="C38" s="2" t="s">
        <v>92</v>
      </c>
      <c r="D38" s="3">
        <f>109000*2</f>
        <v>218000</v>
      </c>
      <c r="E38" s="2" t="s">
        <v>101</v>
      </c>
      <c r="K38" s="7" t="s">
        <v>100</v>
      </c>
    </row>
    <row r="39" spans="1:11">
      <c r="A39" s="2" t="s">
        <v>74</v>
      </c>
      <c r="B39" s="2">
        <v>24</v>
      </c>
      <c r="C39" s="2" t="s">
        <v>92</v>
      </c>
      <c r="D39" s="3">
        <f>111000*2</f>
        <v>222000</v>
      </c>
      <c r="E39" s="2" t="s">
        <v>102</v>
      </c>
      <c r="G39" s="2" t="s">
        <v>23</v>
      </c>
      <c r="K39" s="7" t="s">
        <v>105</v>
      </c>
    </row>
    <row r="40" spans="1:11">
      <c r="A40" s="2" t="s">
        <v>75</v>
      </c>
      <c r="B40" s="17" t="s">
        <v>103</v>
      </c>
      <c r="C40" s="2" t="s">
        <v>92</v>
      </c>
      <c r="D40" s="9" t="s">
        <v>104</v>
      </c>
      <c r="E40" s="2" t="s">
        <v>101</v>
      </c>
      <c r="K40" s="7" t="s">
        <v>106</v>
      </c>
    </row>
    <row r="41" spans="1:11">
      <c r="A41" s="2" t="s">
        <v>63</v>
      </c>
      <c r="B41" s="2">
        <v>21</v>
      </c>
      <c r="C41" s="2" t="s">
        <v>92</v>
      </c>
      <c r="D41" s="3">
        <f>101000*2</f>
        <v>202000</v>
      </c>
      <c r="E41" s="2" t="s">
        <v>38</v>
      </c>
      <c r="F41" s="2" t="s">
        <v>8</v>
      </c>
      <c r="K41" s="7" t="s">
        <v>107</v>
      </c>
    </row>
    <row r="42" spans="1:11">
      <c r="A42" s="2" t="s">
        <v>73</v>
      </c>
      <c r="B42" s="2">
        <v>24</v>
      </c>
      <c r="C42" s="2" t="s">
        <v>92</v>
      </c>
      <c r="D42" s="3">
        <f>100000</f>
        <v>100000</v>
      </c>
      <c r="E42" s="2" t="s">
        <v>38</v>
      </c>
      <c r="F42" s="2" t="s">
        <v>8</v>
      </c>
      <c r="K42" s="7" t="s">
        <v>108</v>
      </c>
    </row>
    <row r="43" spans="1:11">
      <c r="A43" s="2" t="s">
        <v>72</v>
      </c>
      <c r="B43" s="2">
        <v>24</v>
      </c>
      <c r="C43" s="2" t="s">
        <v>92</v>
      </c>
      <c r="D43" s="3">
        <f>97000*2</f>
        <v>194000</v>
      </c>
      <c r="E43" s="2" t="s">
        <v>109</v>
      </c>
      <c r="F43" s="2" t="s">
        <v>8</v>
      </c>
      <c r="K43" s="7" t="s">
        <v>110</v>
      </c>
    </row>
    <row r="44" spans="1:11">
      <c r="A44" s="2" t="s">
        <v>61</v>
      </c>
      <c r="B44" s="2">
        <v>24</v>
      </c>
      <c r="C44" s="2" t="s">
        <v>92</v>
      </c>
      <c r="D44" s="3">
        <f>69000*2</f>
        <v>138000</v>
      </c>
      <c r="F44" s="4" t="s">
        <v>8</v>
      </c>
      <c r="K44" s="7" t="s">
        <v>111</v>
      </c>
    </row>
    <row r="45" spans="1:11">
      <c r="A45" s="2" t="s">
        <v>62</v>
      </c>
      <c r="B45" s="2">
        <v>24</v>
      </c>
      <c r="C45" s="2" t="s">
        <v>92</v>
      </c>
      <c r="D45" s="3">
        <f>115000*2</f>
        <v>230000</v>
      </c>
      <c r="E45" s="2" t="s">
        <v>109</v>
      </c>
      <c r="F45" s="2" t="s">
        <v>8</v>
      </c>
      <c r="K45" s="7" t="s">
        <v>113</v>
      </c>
    </row>
    <row r="46" spans="1:11">
      <c r="A46" s="2" t="s">
        <v>71</v>
      </c>
      <c r="B46" s="2" t="s">
        <v>95</v>
      </c>
      <c r="C46" s="2" t="s">
        <v>92</v>
      </c>
      <c r="D46" s="3">
        <f>113000*2</f>
        <v>226000</v>
      </c>
      <c r="E46" s="2" t="s">
        <v>22</v>
      </c>
      <c r="F46" s="2" t="s">
        <v>8</v>
      </c>
      <c r="G46" s="2" t="s">
        <v>23</v>
      </c>
      <c r="K46" s="7" t="s">
        <v>114</v>
      </c>
    </row>
    <row r="47" spans="1:11">
      <c r="A47" s="2" t="s">
        <v>67</v>
      </c>
      <c r="B47" s="2">
        <v>24</v>
      </c>
      <c r="C47" s="2" t="s">
        <v>92</v>
      </c>
      <c r="D47" s="3">
        <f>99000*2</f>
        <v>198000</v>
      </c>
      <c r="E47" s="2" t="s">
        <v>38</v>
      </c>
      <c r="F47" s="2" t="s">
        <v>8</v>
      </c>
      <c r="G47" s="2" t="s">
        <v>23</v>
      </c>
      <c r="K47" s="7" t="s">
        <v>115</v>
      </c>
    </row>
    <row r="48" spans="1:11">
      <c r="A48" s="2" t="s">
        <v>77</v>
      </c>
      <c r="B48" s="2">
        <v>24</v>
      </c>
      <c r="C48" s="2" t="s">
        <v>92</v>
      </c>
      <c r="D48" s="3">
        <f>96000*2</f>
        <v>192000</v>
      </c>
      <c r="E48" s="2" t="s">
        <v>38</v>
      </c>
      <c r="F48" s="2" t="s">
        <v>8</v>
      </c>
      <c r="K48" s="7" t="s">
        <v>117</v>
      </c>
    </row>
    <row r="49" spans="1:11">
      <c r="A49" s="2" t="s">
        <v>77</v>
      </c>
      <c r="B49" s="2">
        <v>12</v>
      </c>
      <c r="C49" s="2" t="s">
        <v>92</v>
      </c>
      <c r="D49" s="3">
        <v>142000</v>
      </c>
      <c r="E49" s="2" t="s">
        <v>118</v>
      </c>
      <c r="F49" s="2" t="s">
        <v>8</v>
      </c>
      <c r="K49" s="7" t="s">
        <v>116</v>
      </c>
    </row>
    <row r="50" spans="1:11">
      <c r="A50" s="2" t="s">
        <v>76</v>
      </c>
      <c r="B50" s="2">
        <v>24</v>
      </c>
      <c r="C50" s="2" t="s">
        <v>92</v>
      </c>
      <c r="D50" s="3">
        <f>110000*2</f>
        <v>220000</v>
      </c>
      <c r="E50" s="2" t="s">
        <v>109</v>
      </c>
      <c r="F50" s="2" t="s">
        <v>8</v>
      </c>
      <c r="K50" s="7" t="s">
        <v>119</v>
      </c>
    </row>
    <row r="51" spans="1:11">
      <c r="A51" s="2" t="s">
        <v>120</v>
      </c>
      <c r="B51" s="2">
        <v>21</v>
      </c>
      <c r="C51" s="2" t="s">
        <v>92</v>
      </c>
      <c r="D51" s="3">
        <f>48000*2</f>
        <v>96000</v>
      </c>
      <c r="E51" s="2" t="s">
        <v>22</v>
      </c>
      <c r="F51" s="2" t="s">
        <v>8</v>
      </c>
      <c r="K51" s="7" t="s">
        <v>121</v>
      </c>
    </row>
    <row r="52" spans="1:11">
      <c r="A52" s="2" t="s">
        <v>78</v>
      </c>
      <c r="D52" s="3"/>
      <c r="K52" s="7" t="s">
        <v>87</v>
      </c>
    </row>
    <row r="53" spans="1:11">
      <c r="A53" s="2" t="s">
        <v>79</v>
      </c>
      <c r="D53" s="3"/>
      <c r="K53" s="7" t="s">
        <v>85</v>
      </c>
    </row>
    <row r="54" spans="1:11">
      <c r="A54" s="2" t="s">
        <v>68</v>
      </c>
      <c r="D54" s="3"/>
      <c r="K54" s="7" t="s">
        <v>85</v>
      </c>
    </row>
    <row r="55" spans="1:11">
      <c r="A55" s="2" t="s">
        <v>80</v>
      </c>
      <c r="D55" s="3"/>
      <c r="K55" s="7" t="s">
        <v>88</v>
      </c>
    </row>
    <row r="56" spans="1:11">
      <c r="A56" s="2" t="s">
        <v>69</v>
      </c>
      <c r="D56" s="3"/>
      <c r="K56" s="7" t="s">
        <v>89</v>
      </c>
    </row>
    <row r="57" spans="1:11">
      <c r="A57" s="2" t="s">
        <v>70</v>
      </c>
      <c r="D57" s="3"/>
      <c r="K57" s="7" t="s">
        <v>86</v>
      </c>
    </row>
    <row r="58" spans="1:11">
      <c r="A58" s="2" t="s">
        <v>81</v>
      </c>
      <c r="D58" s="3"/>
      <c r="K58" s="7" t="s">
        <v>86</v>
      </c>
    </row>
    <row r="59" spans="1:11">
      <c r="A59" s="2" t="s">
        <v>82</v>
      </c>
      <c r="D59" s="3"/>
    </row>
    <row r="60" spans="1:11">
      <c r="A60" s="2" t="s">
        <v>83</v>
      </c>
      <c r="D60" s="3"/>
      <c r="K60" s="7" t="s">
        <v>87</v>
      </c>
    </row>
    <row r="61" spans="1:11">
      <c r="A61" s="2" t="s">
        <v>84</v>
      </c>
      <c r="B61" s="2">
        <v>24</v>
      </c>
      <c r="C61" s="2" t="s">
        <v>92</v>
      </c>
      <c r="D61" s="3">
        <f>78000*2</f>
        <v>156000</v>
      </c>
      <c r="E61" s="2" t="s">
        <v>122</v>
      </c>
      <c r="K61" s="7" t="s">
        <v>123</v>
      </c>
    </row>
    <row r="62" spans="1:11" s="10" customFormat="1">
      <c r="A62" s="10" t="s">
        <v>84</v>
      </c>
      <c r="B62" s="14">
        <v>12</v>
      </c>
      <c r="C62" s="10" t="s">
        <v>92</v>
      </c>
      <c r="D62" s="11">
        <f>107000</f>
        <v>107000</v>
      </c>
      <c r="E62" s="10" t="s">
        <v>122</v>
      </c>
      <c r="K62" s="12" t="s">
        <v>124</v>
      </c>
    </row>
    <row r="63" spans="1:11">
      <c r="A63" s="2" t="s">
        <v>112</v>
      </c>
      <c r="D63" s="3"/>
    </row>
    <row r="64" spans="1:11">
      <c r="A64" s="2" t="s">
        <v>90</v>
      </c>
      <c r="D64" s="3"/>
      <c r="K64" s="7" t="s">
        <v>87</v>
      </c>
    </row>
    <row r="65" spans="4:4">
      <c r="D65" s="3"/>
    </row>
    <row r="66" spans="4:4">
      <c r="D66" s="3"/>
    </row>
    <row r="67" spans="4:4">
      <c r="D67" s="3"/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LNM</dc:creator>
  <cp:lastModifiedBy>LNM</cp:lastModifiedBy>
  <dcterms:created xsi:type="dcterms:W3CDTF">2019-06-27T05:09:36Z</dcterms:created>
  <dcterms:modified xsi:type="dcterms:W3CDTF">2019-07-16T15:11:39Z</dcterms:modified>
</cp:coreProperties>
</file>