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ochemes\Desktop\GMAT\"/>
    </mc:Choice>
  </mc:AlternateContent>
  <xr:revisionPtr revIDLastSave="0" documentId="13_ncr:1_{10FE5762-8CBC-4C2C-9717-F7F1BC689D27}" xr6:coauthVersionLast="47" xr6:coauthVersionMax="47" xr10:uidLastSave="{00000000-0000-0000-0000-000000000000}"/>
  <bookViews>
    <workbookView xWindow="-21720" yWindow="-45" windowWidth="21840" windowHeight="13140" xr2:uid="{15EE113A-5BF5-4DD3-AD16-7B51FA7FCB36}"/>
  </bookViews>
  <sheets>
    <sheet name="Sheet1" sheetId="1" r:id="rId1"/>
  </sheets>
  <calcPr calcId="191029" calcMode="autoNoTable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E10" i="1"/>
  <c r="E11" i="1"/>
  <c r="E8" i="1"/>
  <c r="AG9" i="1"/>
  <c r="F281" i="1"/>
  <c r="D8" i="1"/>
  <c r="D11" i="1"/>
  <c r="D10" i="1"/>
  <c r="D9" i="1"/>
  <c r="F207" i="1"/>
  <c r="F206" i="1"/>
  <c r="F205" i="1"/>
  <c r="F200" i="1"/>
  <c r="F198" i="1"/>
  <c r="CP19" i="1"/>
  <c r="AT154" i="1"/>
  <c r="AT170" i="1"/>
  <c r="AT228" i="1"/>
  <c r="CO20" i="1"/>
  <c r="CP20" i="1" s="1"/>
  <c r="AU314" i="1"/>
  <c r="AT314" i="1" s="1"/>
  <c r="AU313" i="1"/>
  <c r="AT313" i="1" s="1"/>
  <c r="AU312" i="1"/>
  <c r="AT312" i="1" s="1"/>
  <c r="AU311" i="1"/>
  <c r="AT311" i="1" s="1"/>
  <c r="AU310" i="1"/>
  <c r="AT310" i="1" s="1"/>
  <c r="AU309" i="1"/>
  <c r="AT309" i="1" s="1"/>
  <c r="AU308" i="1"/>
  <c r="AT308" i="1" s="1"/>
  <c r="AU307" i="1"/>
  <c r="AT307" i="1" s="1"/>
  <c r="AU306" i="1"/>
  <c r="AT306" i="1" s="1"/>
  <c r="AU305" i="1"/>
  <c r="AT305" i="1" s="1"/>
  <c r="AU304" i="1"/>
  <c r="AT304" i="1" s="1"/>
  <c r="AU303" i="1"/>
  <c r="AT303" i="1" s="1"/>
  <c r="AU302" i="1"/>
  <c r="AT302" i="1" s="1"/>
  <c r="AU301" i="1"/>
  <c r="AT301" i="1" s="1"/>
  <c r="AU300" i="1"/>
  <c r="AT300" i="1" s="1"/>
  <c r="AU299" i="1"/>
  <c r="AT299" i="1" s="1"/>
  <c r="AU298" i="1"/>
  <c r="AT298" i="1" s="1"/>
  <c r="AU297" i="1"/>
  <c r="AT297" i="1" s="1"/>
  <c r="AU296" i="1"/>
  <c r="AT296" i="1" s="1"/>
  <c r="AU295" i="1"/>
  <c r="AT295" i="1" s="1"/>
  <c r="AU294" i="1"/>
  <c r="AT294" i="1" s="1"/>
  <c r="AU293" i="1"/>
  <c r="AT293" i="1" s="1"/>
  <c r="AU292" i="1"/>
  <c r="AT292" i="1" s="1"/>
  <c r="AU291" i="1"/>
  <c r="AT291" i="1" s="1"/>
  <c r="AU290" i="1"/>
  <c r="AT290" i="1" s="1"/>
  <c r="AU289" i="1"/>
  <c r="AT289" i="1" s="1"/>
  <c r="AU288" i="1"/>
  <c r="AT288" i="1" s="1"/>
  <c r="AU287" i="1"/>
  <c r="AT287" i="1" s="1"/>
  <c r="AU286" i="1"/>
  <c r="AT286" i="1" s="1"/>
  <c r="AU285" i="1"/>
  <c r="AT285" i="1" s="1"/>
  <c r="AU284" i="1"/>
  <c r="AT284" i="1" s="1"/>
  <c r="AU283" i="1"/>
  <c r="AT283" i="1" s="1"/>
  <c r="AU282" i="1"/>
  <c r="AT282" i="1" s="1"/>
  <c r="AU281" i="1"/>
  <c r="AT281" i="1" s="1"/>
  <c r="AU280" i="1"/>
  <c r="AT280" i="1" s="1"/>
  <c r="AU279" i="1"/>
  <c r="AT279" i="1" s="1"/>
  <c r="AU278" i="1"/>
  <c r="AT278" i="1" s="1"/>
  <c r="AU277" i="1"/>
  <c r="AT277" i="1" s="1"/>
  <c r="AU276" i="1"/>
  <c r="AT276" i="1" s="1"/>
  <c r="AU275" i="1"/>
  <c r="AT275" i="1" s="1"/>
  <c r="AU274" i="1"/>
  <c r="AT274" i="1" s="1"/>
  <c r="AU273" i="1"/>
  <c r="AT273" i="1" s="1"/>
  <c r="AU272" i="1"/>
  <c r="AT272" i="1" s="1"/>
  <c r="AU271" i="1"/>
  <c r="AT271" i="1" s="1"/>
  <c r="AU270" i="1"/>
  <c r="AT270" i="1" s="1"/>
  <c r="AU269" i="1"/>
  <c r="AT269" i="1" s="1"/>
  <c r="AU268" i="1"/>
  <c r="AT268" i="1" s="1"/>
  <c r="AU267" i="1"/>
  <c r="AT267" i="1" s="1"/>
  <c r="AU266" i="1"/>
  <c r="AT266" i="1" s="1"/>
  <c r="AU265" i="1"/>
  <c r="AT265" i="1" s="1"/>
  <c r="AU264" i="1"/>
  <c r="AT264" i="1" s="1"/>
  <c r="AU263" i="1"/>
  <c r="AT263" i="1" s="1"/>
  <c r="AU262" i="1"/>
  <c r="AT262" i="1" s="1"/>
  <c r="AU261" i="1"/>
  <c r="AT261" i="1" s="1"/>
  <c r="AU260" i="1"/>
  <c r="AT260" i="1" s="1"/>
  <c r="AU259" i="1"/>
  <c r="AT259" i="1" s="1"/>
  <c r="AU258" i="1"/>
  <c r="AT258" i="1" s="1"/>
  <c r="AU257" i="1"/>
  <c r="AT257" i="1" s="1"/>
  <c r="AU256" i="1"/>
  <c r="AT256" i="1" s="1"/>
  <c r="AU255" i="1"/>
  <c r="AT255" i="1" s="1"/>
  <c r="AU254" i="1"/>
  <c r="AT254" i="1" s="1"/>
  <c r="AU253" i="1"/>
  <c r="AT253" i="1" s="1"/>
  <c r="AU252" i="1"/>
  <c r="AT252" i="1" s="1"/>
  <c r="AU251" i="1"/>
  <c r="AT251" i="1" s="1"/>
  <c r="AU250" i="1"/>
  <c r="AT250" i="1" s="1"/>
  <c r="AU249" i="1"/>
  <c r="AT249" i="1" s="1"/>
  <c r="AU248" i="1"/>
  <c r="AT248" i="1" s="1"/>
  <c r="AU247" i="1"/>
  <c r="AT247" i="1" s="1"/>
  <c r="AU246" i="1"/>
  <c r="AT246" i="1" s="1"/>
  <c r="AU245" i="1"/>
  <c r="AT245" i="1" s="1"/>
  <c r="AU244" i="1"/>
  <c r="AT244" i="1" s="1"/>
  <c r="AU243" i="1"/>
  <c r="AT243" i="1" s="1"/>
  <c r="AU242" i="1"/>
  <c r="AT242" i="1" s="1"/>
  <c r="AU241" i="1"/>
  <c r="AT241" i="1" s="1"/>
  <c r="AU240" i="1"/>
  <c r="AT240" i="1" s="1"/>
  <c r="AU239" i="1"/>
  <c r="AT239" i="1" s="1"/>
  <c r="AU238" i="1"/>
  <c r="AT238" i="1" s="1"/>
  <c r="AU237" i="1"/>
  <c r="AT237" i="1" s="1"/>
  <c r="AU236" i="1"/>
  <c r="AT236" i="1" s="1"/>
  <c r="AU235" i="1"/>
  <c r="AT235" i="1" s="1"/>
  <c r="AU234" i="1"/>
  <c r="AT234" i="1" s="1"/>
  <c r="AU233" i="1"/>
  <c r="AT233" i="1" s="1"/>
  <c r="AU232" i="1"/>
  <c r="AT232" i="1" s="1"/>
  <c r="AU231" i="1"/>
  <c r="AT231" i="1" s="1"/>
  <c r="AU230" i="1"/>
  <c r="AT230" i="1" s="1"/>
  <c r="AU229" i="1"/>
  <c r="AT229" i="1" s="1"/>
  <c r="AU228" i="1"/>
  <c r="AU227" i="1"/>
  <c r="AT227" i="1" s="1"/>
  <c r="AU226" i="1"/>
  <c r="AT226" i="1" s="1"/>
  <c r="AU225" i="1"/>
  <c r="AT225" i="1" s="1"/>
  <c r="AU224" i="1"/>
  <c r="AT224" i="1" s="1"/>
  <c r="AU223" i="1"/>
  <c r="AT223" i="1" s="1"/>
  <c r="AU222" i="1"/>
  <c r="AT222" i="1" s="1"/>
  <c r="AU221" i="1"/>
  <c r="AT221" i="1" s="1"/>
  <c r="AU220" i="1"/>
  <c r="AT220" i="1" s="1"/>
  <c r="AU219" i="1"/>
  <c r="AT219" i="1" s="1"/>
  <c r="AU218" i="1"/>
  <c r="AT218" i="1" s="1"/>
  <c r="AU217" i="1"/>
  <c r="AT217" i="1" s="1"/>
  <c r="AU216" i="1"/>
  <c r="AT216" i="1" s="1"/>
  <c r="AU215" i="1"/>
  <c r="AT215" i="1" s="1"/>
  <c r="AU214" i="1"/>
  <c r="AT214" i="1" s="1"/>
  <c r="AU213" i="1"/>
  <c r="AT213" i="1" s="1"/>
  <c r="AU212" i="1"/>
  <c r="AT212" i="1" s="1"/>
  <c r="AU211" i="1"/>
  <c r="AT211" i="1" s="1"/>
  <c r="AU210" i="1"/>
  <c r="AT210" i="1" s="1"/>
  <c r="AU209" i="1"/>
  <c r="AT209" i="1" s="1"/>
  <c r="AU208" i="1"/>
  <c r="AT208" i="1" s="1"/>
  <c r="AU207" i="1"/>
  <c r="AT207" i="1" s="1"/>
  <c r="AU206" i="1"/>
  <c r="AT206" i="1" s="1"/>
  <c r="AU205" i="1"/>
  <c r="AT205" i="1" s="1"/>
  <c r="AU204" i="1"/>
  <c r="AT204" i="1" s="1"/>
  <c r="AU203" i="1"/>
  <c r="AT203" i="1" s="1"/>
  <c r="AU202" i="1"/>
  <c r="AT202" i="1" s="1"/>
  <c r="AU201" i="1"/>
  <c r="AT201" i="1" s="1"/>
  <c r="AU200" i="1"/>
  <c r="AT200" i="1" s="1"/>
  <c r="AU199" i="1"/>
  <c r="AT199" i="1" s="1"/>
  <c r="AU198" i="1"/>
  <c r="AT198" i="1" s="1"/>
  <c r="AU197" i="1"/>
  <c r="AT197" i="1" s="1"/>
  <c r="AU196" i="1"/>
  <c r="AT196" i="1" s="1"/>
  <c r="AU195" i="1"/>
  <c r="AT195" i="1" s="1"/>
  <c r="AU194" i="1"/>
  <c r="AT194" i="1" s="1"/>
  <c r="AU193" i="1"/>
  <c r="AT193" i="1" s="1"/>
  <c r="AU192" i="1"/>
  <c r="AT192" i="1" s="1"/>
  <c r="AU191" i="1"/>
  <c r="AT191" i="1" s="1"/>
  <c r="AU190" i="1"/>
  <c r="AT190" i="1" s="1"/>
  <c r="AU189" i="1"/>
  <c r="AT189" i="1" s="1"/>
  <c r="AU188" i="1"/>
  <c r="AT188" i="1" s="1"/>
  <c r="F197" i="1"/>
  <c r="F185" i="1"/>
  <c r="AM9" i="1"/>
  <c r="BF9" i="1" s="1"/>
  <c r="F173" i="1"/>
  <c r="F172" i="1"/>
  <c r="F171" i="1"/>
  <c r="F170" i="1"/>
  <c r="F174" i="1"/>
  <c r="F175" i="1"/>
  <c r="F176" i="1"/>
  <c r="F177" i="1"/>
  <c r="F178" i="1"/>
  <c r="F179" i="1"/>
  <c r="F180" i="1"/>
  <c r="F181" i="1"/>
  <c r="F182" i="1"/>
  <c r="F183" i="1"/>
  <c r="F165" i="1"/>
  <c r="F166" i="1"/>
  <c r="F167" i="1"/>
  <c r="F168" i="1"/>
  <c r="F169" i="1"/>
  <c r="F164" i="1"/>
  <c r="F163" i="1"/>
  <c r="F162" i="1"/>
  <c r="F160" i="1"/>
  <c r="F159" i="1"/>
  <c r="F158" i="1"/>
  <c r="F156" i="1"/>
  <c r="F153" i="1"/>
  <c r="AD1" i="1" a="1"/>
  <c r="AD1" i="1" s="1"/>
  <c r="F143" i="1"/>
  <c r="F140" i="1"/>
  <c r="F135" i="1"/>
  <c r="F134" i="1"/>
  <c r="F129" i="1"/>
  <c r="F128" i="1"/>
  <c r="F127" i="1"/>
  <c r="F126" i="1"/>
  <c r="F125" i="1"/>
  <c r="F124" i="1"/>
  <c r="F123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K9" i="1"/>
  <c r="BD9" i="1" s="1"/>
  <c r="AB9" i="1"/>
  <c r="AN2" i="1"/>
  <c r="AO2" i="1"/>
  <c r="AP2" i="1"/>
  <c r="AQ2" i="1"/>
  <c r="AR2" i="1"/>
  <c r="AR9" i="1" s="1"/>
  <c r="BK9" i="1" s="1"/>
  <c r="AS2" i="1"/>
  <c r="AL2" i="1"/>
  <c r="AJ2" i="1"/>
  <c r="AJ9" i="1" s="1"/>
  <c r="BC9" i="1" s="1"/>
  <c r="AE2" i="1"/>
  <c r="AH2" i="1"/>
  <c r="AG2" i="1"/>
  <c r="AF2" i="1"/>
  <c r="AU187" i="1"/>
  <c r="AT187" i="1" s="1"/>
  <c r="AU186" i="1"/>
  <c r="AT186" i="1" s="1"/>
  <c r="AU185" i="1"/>
  <c r="AT185" i="1" s="1"/>
  <c r="AU184" i="1"/>
  <c r="AT184" i="1" s="1"/>
  <c r="AU183" i="1"/>
  <c r="AT183" i="1" s="1"/>
  <c r="AU182" i="1"/>
  <c r="AT182" i="1" s="1"/>
  <c r="AU181" i="1"/>
  <c r="AT181" i="1" s="1"/>
  <c r="AU180" i="1"/>
  <c r="AT180" i="1" s="1"/>
  <c r="AU179" i="1"/>
  <c r="AT179" i="1" s="1"/>
  <c r="AU178" i="1"/>
  <c r="AT178" i="1" s="1"/>
  <c r="AU177" i="1"/>
  <c r="AT177" i="1" s="1"/>
  <c r="AU176" i="1"/>
  <c r="AT176" i="1" s="1"/>
  <c r="AU175" i="1"/>
  <c r="AT175" i="1" s="1"/>
  <c r="AU174" i="1"/>
  <c r="AT174" i="1" s="1"/>
  <c r="AU173" i="1"/>
  <c r="AT173" i="1" s="1"/>
  <c r="AU172" i="1"/>
  <c r="AT172" i="1" s="1"/>
  <c r="AU171" i="1"/>
  <c r="AT171" i="1" s="1"/>
  <c r="AU170" i="1"/>
  <c r="AU169" i="1"/>
  <c r="AT169" i="1" s="1"/>
  <c r="AU168" i="1"/>
  <c r="AT168" i="1" s="1"/>
  <c r="AU167" i="1"/>
  <c r="AT167" i="1" s="1"/>
  <c r="AU166" i="1"/>
  <c r="AT166" i="1" s="1"/>
  <c r="AU165" i="1"/>
  <c r="AT165" i="1" s="1"/>
  <c r="AU164" i="1"/>
  <c r="AT164" i="1" s="1"/>
  <c r="AU163" i="1"/>
  <c r="AT163" i="1" s="1"/>
  <c r="AU162" i="1"/>
  <c r="AT162" i="1" s="1"/>
  <c r="AU161" i="1"/>
  <c r="AT161" i="1" s="1"/>
  <c r="AU160" i="1"/>
  <c r="AT160" i="1" s="1"/>
  <c r="AU159" i="1"/>
  <c r="AT159" i="1" s="1"/>
  <c r="AU158" i="1"/>
  <c r="AT158" i="1" s="1"/>
  <c r="AU157" i="1"/>
  <c r="AT157" i="1" s="1"/>
  <c r="AU156" i="1"/>
  <c r="AT156" i="1" s="1"/>
  <c r="AU155" i="1"/>
  <c r="AT155" i="1" s="1"/>
  <c r="AU154" i="1"/>
  <c r="AU153" i="1"/>
  <c r="AT153" i="1" s="1"/>
  <c r="AU152" i="1"/>
  <c r="AT152" i="1" s="1"/>
  <c r="AU151" i="1"/>
  <c r="AT151" i="1" s="1"/>
  <c r="AU150" i="1"/>
  <c r="AT150" i="1" s="1"/>
  <c r="AU149" i="1"/>
  <c r="AT149" i="1" s="1"/>
  <c r="AU148" i="1"/>
  <c r="AT148" i="1" s="1"/>
  <c r="AU147" i="1"/>
  <c r="AT147" i="1" s="1"/>
  <c r="AU146" i="1"/>
  <c r="AT146" i="1" s="1"/>
  <c r="AU145" i="1"/>
  <c r="AT145" i="1" s="1"/>
  <c r="AU144" i="1"/>
  <c r="AT144" i="1" s="1"/>
  <c r="AU143" i="1"/>
  <c r="AT143" i="1" s="1"/>
  <c r="AU142" i="1"/>
  <c r="AT142" i="1" s="1"/>
  <c r="AU141" i="1"/>
  <c r="AT141" i="1" s="1"/>
  <c r="AU140" i="1"/>
  <c r="AT140" i="1" s="1"/>
  <c r="AU139" i="1"/>
  <c r="AT139" i="1" s="1"/>
  <c r="AU138" i="1"/>
  <c r="AT138" i="1" s="1"/>
  <c r="AU137" i="1"/>
  <c r="AT137" i="1" s="1"/>
  <c r="AU136" i="1"/>
  <c r="AT136" i="1" s="1"/>
  <c r="AU135" i="1"/>
  <c r="AT135" i="1" s="1"/>
  <c r="AU134" i="1"/>
  <c r="AT134" i="1" s="1"/>
  <c r="AU133" i="1"/>
  <c r="AT133" i="1" s="1"/>
  <c r="AU132" i="1"/>
  <c r="AT132" i="1" s="1"/>
  <c r="AU131" i="1"/>
  <c r="AT131" i="1" s="1"/>
  <c r="AU130" i="1"/>
  <c r="AT130" i="1" s="1"/>
  <c r="AU129" i="1"/>
  <c r="AT129" i="1" s="1"/>
  <c r="AU128" i="1"/>
  <c r="AT128" i="1" s="1"/>
  <c r="AU127" i="1"/>
  <c r="AT127" i="1" s="1"/>
  <c r="AU126" i="1"/>
  <c r="AT126" i="1" s="1"/>
  <c r="AU125" i="1"/>
  <c r="AT125" i="1" s="1"/>
  <c r="AU124" i="1"/>
  <c r="AT124" i="1" s="1"/>
  <c r="AU123" i="1"/>
  <c r="AT123" i="1" s="1"/>
  <c r="AU122" i="1"/>
  <c r="AT122" i="1" s="1"/>
  <c r="AU121" i="1"/>
  <c r="AT121" i="1" s="1"/>
  <c r="AU120" i="1"/>
  <c r="AT120" i="1" s="1"/>
  <c r="AU119" i="1"/>
  <c r="AT119" i="1" s="1"/>
  <c r="AU118" i="1"/>
  <c r="AT118" i="1" s="1"/>
  <c r="AU117" i="1"/>
  <c r="AT117" i="1" s="1"/>
  <c r="AU116" i="1"/>
  <c r="AT116" i="1" s="1"/>
  <c r="AU115" i="1"/>
  <c r="AT115" i="1" s="1"/>
  <c r="AU114" i="1"/>
  <c r="AT114" i="1" s="1"/>
  <c r="AU113" i="1"/>
  <c r="AT113" i="1" s="1"/>
  <c r="AU112" i="1"/>
  <c r="AT112" i="1" s="1"/>
  <c r="F119" i="1"/>
  <c r="F118" i="1"/>
  <c r="F122" i="1"/>
  <c r="F121" i="1"/>
  <c r="F120" i="1"/>
  <c r="F117" i="1"/>
  <c r="F116" i="1"/>
  <c r="F115" i="1"/>
  <c r="F114" i="1"/>
  <c r="F112" i="1"/>
  <c r="F111" i="1"/>
  <c r="F110" i="1"/>
  <c r="F104" i="1"/>
  <c r="F107" i="1"/>
  <c r="F109" i="1"/>
  <c r="F106" i="1"/>
  <c r="AU111" i="1"/>
  <c r="AT111" i="1" s="1"/>
  <c r="AU110" i="1"/>
  <c r="AT110" i="1" s="1"/>
  <c r="AU109" i="1"/>
  <c r="AT109" i="1" s="1"/>
  <c r="AU108" i="1"/>
  <c r="AT108" i="1" s="1"/>
  <c r="AU107" i="1"/>
  <c r="AT107" i="1" s="1"/>
  <c r="AU106" i="1"/>
  <c r="AT106" i="1" s="1"/>
  <c r="AU105" i="1"/>
  <c r="AT105" i="1" s="1"/>
  <c r="AU104" i="1"/>
  <c r="AT104" i="1" s="1"/>
  <c r="AU103" i="1"/>
  <c r="AT103" i="1" s="1"/>
  <c r="AU102" i="1"/>
  <c r="AT102" i="1" s="1"/>
  <c r="AU101" i="1"/>
  <c r="AT101" i="1" s="1"/>
  <c r="AU100" i="1"/>
  <c r="AT100" i="1" s="1"/>
  <c r="AU99" i="1"/>
  <c r="AT99" i="1" s="1"/>
  <c r="AU98" i="1"/>
  <c r="AT98" i="1" s="1"/>
  <c r="AU97" i="1"/>
  <c r="AT97" i="1" s="1"/>
  <c r="AU96" i="1"/>
  <c r="AT96" i="1" s="1"/>
  <c r="AU95" i="1"/>
  <c r="AT95" i="1" s="1"/>
  <c r="AU94" i="1"/>
  <c r="AT94" i="1" s="1"/>
  <c r="AU93" i="1"/>
  <c r="AT93" i="1" s="1"/>
  <c r="AU91" i="1"/>
  <c r="AT91" i="1" s="1"/>
  <c r="AU90" i="1"/>
  <c r="AT90" i="1" s="1"/>
  <c r="AU89" i="1"/>
  <c r="AT89" i="1" s="1"/>
  <c r="AU88" i="1"/>
  <c r="AT88" i="1" s="1"/>
  <c r="AU87" i="1"/>
  <c r="AT87" i="1" s="1"/>
  <c r="AU86" i="1"/>
  <c r="AT86" i="1" s="1"/>
  <c r="AU85" i="1"/>
  <c r="AT85" i="1" s="1"/>
  <c r="AU84" i="1"/>
  <c r="AT84" i="1" s="1"/>
  <c r="AU83" i="1"/>
  <c r="AT83" i="1" s="1"/>
  <c r="AU82" i="1"/>
  <c r="AT82" i="1" s="1"/>
  <c r="AU81" i="1"/>
  <c r="AT81" i="1" s="1"/>
  <c r="AU80" i="1"/>
  <c r="AT80" i="1" s="1"/>
  <c r="AU79" i="1"/>
  <c r="AT79" i="1" s="1"/>
  <c r="AU78" i="1"/>
  <c r="AT78" i="1" s="1"/>
  <c r="AU77" i="1"/>
  <c r="AT77" i="1" s="1"/>
  <c r="AU76" i="1"/>
  <c r="AT76" i="1" s="1"/>
  <c r="AU75" i="1"/>
  <c r="AT75" i="1" s="1"/>
  <c r="AU74" i="1"/>
  <c r="AT74" i="1" s="1"/>
  <c r="AU73" i="1"/>
  <c r="AT73" i="1" s="1"/>
  <c r="AU72" i="1"/>
  <c r="AT72" i="1" s="1"/>
  <c r="AU71" i="1"/>
  <c r="AT71" i="1" s="1"/>
  <c r="AU70" i="1"/>
  <c r="AT70" i="1" s="1"/>
  <c r="AU69" i="1"/>
  <c r="AT69" i="1" s="1"/>
  <c r="AU68" i="1"/>
  <c r="AT68" i="1" s="1"/>
  <c r="AU67" i="1"/>
  <c r="AT67" i="1" s="1"/>
  <c r="AU66" i="1"/>
  <c r="AT66" i="1" s="1"/>
  <c r="AU65" i="1"/>
  <c r="AT65" i="1" s="1"/>
  <c r="AU64" i="1"/>
  <c r="AT64" i="1" s="1"/>
  <c r="AU63" i="1"/>
  <c r="AT63" i="1" s="1"/>
  <c r="AU62" i="1"/>
  <c r="AT62" i="1" s="1"/>
  <c r="AU61" i="1"/>
  <c r="AT61" i="1" s="1"/>
  <c r="AU60" i="1"/>
  <c r="AT60" i="1" s="1"/>
  <c r="AU59" i="1"/>
  <c r="AT59" i="1" s="1"/>
  <c r="AU58" i="1"/>
  <c r="AT58" i="1" s="1"/>
  <c r="AU57" i="1"/>
  <c r="AT57" i="1" s="1"/>
  <c r="AU56" i="1"/>
  <c r="AT56" i="1" s="1"/>
  <c r="AU55" i="1"/>
  <c r="AT55" i="1" s="1"/>
  <c r="AU54" i="1"/>
  <c r="AT54" i="1" s="1"/>
  <c r="AU53" i="1"/>
  <c r="AT53" i="1" s="1"/>
  <c r="AU52" i="1"/>
  <c r="AT52" i="1" s="1"/>
  <c r="AU51" i="1"/>
  <c r="AT51" i="1" s="1"/>
  <c r="AU50" i="1"/>
  <c r="AT50" i="1" s="1"/>
  <c r="AU49" i="1"/>
  <c r="AT49" i="1" s="1"/>
  <c r="AU48" i="1"/>
  <c r="AT48" i="1" s="1"/>
  <c r="AU47" i="1"/>
  <c r="AT47" i="1" s="1"/>
  <c r="AU46" i="1"/>
  <c r="AT46" i="1" s="1"/>
  <c r="AU45" i="1"/>
  <c r="AT45" i="1" s="1"/>
  <c r="AU44" i="1"/>
  <c r="AT44" i="1" s="1"/>
  <c r="AU43" i="1"/>
  <c r="AT43" i="1" s="1"/>
  <c r="AU42" i="1"/>
  <c r="AT42" i="1" s="1"/>
  <c r="AU41" i="1"/>
  <c r="AT41" i="1" s="1"/>
  <c r="AU40" i="1"/>
  <c r="AT40" i="1" s="1"/>
  <c r="AU39" i="1"/>
  <c r="AT39" i="1" s="1"/>
  <c r="AU38" i="1"/>
  <c r="AT38" i="1" s="1"/>
  <c r="AU37" i="1"/>
  <c r="AT37" i="1" s="1"/>
  <c r="AU36" i="1"/>
  <c r="AT36" i="1" s="1"/>
  <c r="AU35" i="1"/>
  <c r="AT35" i="1" s="1"/>
  <c r="AU34" i="1"/>
  <c r="AT34" i="1" s="1"/>
  <c r="AU33" i="1"/>
  <c r="AT33" i="1" s="1"/>
  <c r="AU32" i="1"/>
  <c r="AT32" i="1" s="1"/>
  <c r="AU31" i="1"/>
  <c r="AT31" i="1" s="1"/>
  <c r="AU30" i="1"/>
  <c r="AT30" i="1" s="1"/>
  <c r="AU29" i="1"/>
  <c r="AT29" i="1" s="1"/>
  <c r="AU28" i="1"/>
  <c r="AT28" i="1" s="1"/>
  <c r="AU27" i="1"/>
  <c r="AT27" i="1" s="1"/>
  <c r="AU26" i="1"/>
  <c r="AT26" i="1" s="1"/>
  <c r="AU25" i="1"/>
  <c r="AT25" i="1" s="1"/>
  <c r="AU24" i="1"/>
  <c r="AT24" i="1" s="1"/>
  <c r="AU23" i="1"/>
  <c r="AT23" i="1" s="1"/>
  <c r="AU22" i="1"/>
  <c r="AT22" i="1" s="1"/>
  <c r="AU21" i="1"/>
  <c r="AT21" i="1" s="1"/>
  <c r="AU20" i="1"/>
  <c r="AT20" i="1" s="1"/>
  <c r="AU19" i="1"/>
  <c r="AT19" i="1" s="1"/>
  <c r="AU18" i="1"/>
  <c r="AT18" i="1" s="1"/>
  <c r="AU17" i="1"/>
  <c r="AT17" i="1" s="1"/>
  <c r="AU16" i="1"/>
  <c r="AT16" i="1" s="1"/>
  <c r="AU15" i="1"/>
  <c r="AT15" i="1" s="1"/>
  <c r="AU92" i="1"/>
  <c r="AT92" i="1" s="1"/>
  <c r="F95" i="1"/>
  <c r="AE6" i="1"/>
  <c r="AX11" i="1" s="1"/>
  <c r="AF6" i="1"/>
  <c r="AY11" i="1" s="1"/>
  <c r="AG6" i="1"/>
  <c r="AZ11" i="1" s="1"/>
  <c r="AH6" i="1"/>
  <c r="BA11" i="1" s="1"/>
  <c r="AI6" i="1"/>
  <c r="BB11" i="1" s="1"/>
  <c r="AJ6" i="1"/>
  <c r="BC11" i="1" s="1"/>
  <c r="AK6" i="1"/>
  <c r="BD11" i="1" s="1"/>
  <c r="AL6" i="1"/>
  <c r="BE11" i="1" s="1"/>
  <c r="AM6" i="1"/>
  <c r="BF11" i="1" s="1"/>
  <c r="AN6" i="1"/>
  <c r="BG11" i="1" s="1"/>
  <c r="AO6" i="1"/>
  <c r="BH11" i="1" s="1"/>
  <c r="AP6" i="1"/>
  <c r="BI11" i="1" s="1"/>
  <c r="AQ6" i="1"/>
  <c r="BJ11" i="1" s="1"/>
  <c r="AR6" i="1"/>
  <c r="BK11" i="1" s="1"/>
  <c r="AS6" i="1"/>
  <c r="BL11" i="1" s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D7" i="1"/>
  <c r="AD6" i="1"/>
  <c r="AW11" i="1" s="1"/>
  <c r="AD8" i="1"/>
  <c r="F92" i="1"/>
  <c r="F93" i="1"/>
  <c r="F89" i="1"/>
  <c r="F84" i="1"/>
  <c r="F77" i="1"/>
  <c r="F76" i="1"/>
  <c r="F47" i="1"/>
  <c r="F45" i="1"/>
  <c r="F43" i="1"/>
  <c r="F40" i="1"/>
  <c r="F41" i="1"/>
  <c r="F39" i="1"/>
  <c r="F38" i="1"/>
  <c r="F36" i="1"/>
  <c r="F3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D14" i="1"/>
  <c r="F24" i="1"/>
  <c r="AG10" i="1" l="1"/>
  <c r="AE9" i="1"/>
  <c r="AX9" i="1" s="1"/>
  <c r="AF10" i="1"/>
  <c r="AY10" i="1" s="1"/>
  <c r="AF11" i="1"/>
  <c r="CR19" i="1"/>
  <c r="CQ19" i="1"/>
  <c r="AE10" i="1"/>
  <c r="AX10" i="1" s="1"/>
  <c r="AE11" i="1"/>
  <c r="AI9" i="1"/>
  <c r="BB9" i="1" s="1"/>
  <c r="CQ20" i="1"/>
  <c r="CR20" i="1"/>
  <c r="CO21" i="1"/>
  <c r="AD9" i="1"/>
  <c r="AW9" i="1" s="1"/>
  <c r="AS9" i="1"/>
  <c r="BL9" i="1" s="1"/>
  <c r="AQ9" i="1"/>
  <c r="BJ9" i="1" s="1"/>
  <c r="AZ9" i="1"/>
  <c r="AP9" i="1"/>
  <c r="BI9" i="1" s="1"/>
  <c r="AH9" i="1"/>
  <c r="BA9" i="1" s="1"/>
  <c r="AO9" i="1"/>
  <c r="BH9" i="1" s="1"/>
  <c r="AN9" i="1"/>
  <c r="BG9" i="1" s="1"/>
  <c r="AF9" i="1"/>
  <c r="AY9" i="1" s="1"/>
  <c r="AL9" i="1"/>
  <c r="BE9" i="1" s="1"/>
  <c r="AL13" i="1"/>
  <c r="AF13" i="1"/>
  <c r="AM13" i="1"/>
  <c r="AS13" i="1"/>
  <c r="AK13" i="1"/>
  <c r="AR13" i="1"/>
  <c r="AJ13" i="1"/>
  <c r="AQ13" i="1"/>
  <c r="AI13" i="1"/>
  <c r="AP13" i="1"/>
  <c r="AH13" i="1"/>
  <c r="AG13" i="1"/>
  <c r="AE13" i="1"/>
  <c r="AO13" i="1"/>
  <c r="AN13" i="1"/>
  <c r="AD13" i="1"/>
  <c r="AS11" i="1"/>
  <c r="AL11" i="1"/>
  <c r="AK11" i="1"/>
  <c r="AD11" i="1"/>
  <c r="AN11" i="1"/>
  <c r="AM11" i="1"/>
  <c r="AR11" i="1"/>
  <c r="AJ11" i="1"/>
  <c r="AQ11" i="1"/>
  <c r="AI11" i="1"/>
  <c r="AP11" i="1"/>
  <c r="AH11" i="1"/>
  <c r="AO11" i="1"/>
  <c r="AG11" i="1"/>
  <c r="AM10" i="1"/>
  <c r="BF10" i="1" s="1"/>
  <c r="AR10" i="1"/>
  <c r="BK10" i="1" s="1"/>
  <c r="AJ10" i="1"/>
  <c r="BC10" i="1" s="1"/>
  <c r="AL10" i="1"/>
  <c r="BE10" i="1" s="1"/>
  <c r="AQ10" i="1"/>
  <c r="BJ10" i="1" s="1"/>
  <c r="AI10" i="1"/>
  <c r="BB10" i="1" s="1"/>
  <c r="AH10" i="1"/>
  <c r="BA10" i="1" s="1"/>
  <c r="AO10" i="1"/>
  <c r="BH10" i="1" s="1"/>
  <c r="AP10" i="1"/>
  <c r="BI10" i="1" s="1"/>
  <c r="AZ10" i="1"/>
  <c r="AN10" i="1"/>
  <c r="BG10" i="1" s="1"/>
  <c r="AS10" i="1"/>
  <c r="BL10" i="1" s="1"/>
  <c r="AK10" i="1"/>
  <c r="BD10" i="1" s="1"/>
  <c r="AD10" i="1"/>
  <c r="AW10" i="1" s="1"/>
  <c r="CO22" i="1" l="1"/>
  <c r="CP21" i="1"/>
  <c r="CQ21" i="1"/>
  <c r="CR21" i="1"/>
  <c r="CO23" i="1" l="1"/>
  <c r="CR22" i="1"/>
  <c r="CP22" i="1"/>
  <c r="CQ22" i="1"/>
  <c r="CO24" i="1" l="1"/>
  <c r="CP23" i="1"/>
  <c r="CR23" i="1"/>
  <c r="CQ23" i="1"/>
  <c r="CO25" i="1" l="1"/>
  <c r="CP24" i="1"/>
  <c r="CQ24" i="1"/>
  <c r="CR24" i="1"/>
  <c r="CO26" i="1" l="1"/>
  <c r="CQ25" i="1"/>
  <c r="CR25" i="1"/>
  <c r="CP25" i="1"/>
  <c r="CO27" i="1" l="1"/>
  <c r="CP26" i="1"/>
  <c r="CQ26" i="1"/>
  <c r="CR26" i="1"/>
  <c r="CO28" i="1" l="1"/>
  <c r="CP27" i="1"/>
  <c r="CQ27" i="1"/>
  <c r="CR27" i="1"/>
  <c r="CO29" i="1" l="1"/>
  <c r="CP28" i="1"/>
  <c r="CQ28" i="1"/>
  <c r="CR28" i="1"/>
  <c r="CO30" i="1" l="1"/>
  <c r="CQ29" i="1"/>
  <c r="CP29" i="1"/>
  <c r="CR29" i="1"/>
  <c r="CO31" i="1" l="1"/>
  <c r="CR30" i="1"/>
  <c r="CP30" i="1"/>
  <c r="CQ30" i="1"/>
  <c r="CO32" i="1" l="1"/>
  <c r="CR31" i="1"/>
  <c r="CP31" i="1"/>
  <c r="CQ31" i="1"/>
  <c r="CO33" i="1" l="1"/>
  <c r="CO34" i="1" s="1"/>
  <c r="CP32" i="1"/>
  <c r="CQ32" i="1"/>
  <c r="CR32" i="1"/>
  <c r="CO35" i="1" l="1"/>
  <c r="CR34" i="1"/>
  <c r="CP34" i="1"/>
  <c r="CQ34" i="1"/>
  <c r="CQ33" i="1"/>
  <c r="CP33" i="1"/>
  <c r="CR33" i="1"/>
  <c r="CO36" i="1" l="1"/>
  <c r="CP35" i="1"/>
  <c r="CQ35" i="1"/>
  <c r="CR35" i="1"/>
  <c r="CO37" i="1" l="1"/>
  <c r="CP36" i="1"/>
  <c r="CQ36" i="1"/>
  <c r="CR36" i="1"/>
  <c r="CR37" i="1" l="1"/>
  <c r="CO38" i="1"/>
  <c r="CP37" i="1"/>
  <c r="CQ37" i="1"/>
  <c r="CO39" i="1" l="1"/>
  <c r="CR38" i="1"/>
  <c r="CQ38" i="1"/>
  <c r="CP38" i="1"/>
  <c r="CQ39" i="1" l="1"/>
  <c r="CP39" i="1"/>
  <c r="CR39" i="1"/>
  <c r="CO40" i="1"/>
  <c r="CO41" i="1" l="1"/>
  <c r="CR40" i="1"/>
  <c r="CP40" i="1"/>
  <c r="CQ40" i="1"/>
  <c r="CO42" i="1" l="1"/>
  <c r="CQ41" i="1"/>
  <c r="CP41" i="1"/>
  <c r="CR41" i="1"/>
  <c r="CQ42" i="1" l="1"/>
  <c r="CO43" i="1"/>
  <c r="CR42" i="1"/>
  <c r="CP42" i="1"/>
  <c r="CQ43" i="1" l="1"/>
  <c r="CR43" i="1"/>
  <c r="CP43" i="1"/>
  <c r="CO44" i="1"/>
  <c r="CO45" i="1" l="1"/>
  <c r="CR44" i="1"/>
  <c r="CQ44" i="1"/>
  <c r="CP44" i="1"/>
  <c r="CQ45" i="1" l="1"/>
  <c r="CP45" i="1"/>
  <c r="CR45" i="1"/>
  <c r="CO46" i="1"/>
  <c r="CR46" i="1" l="1"/>
  <c r="CQ46" i="1"/>
  <c r="CP4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Lochemes, Andrew</author>
  </authors>
  <commentList>
    <comment ref="AD5" authorId="0" shapeId="0" xr:uid="{0C26E47B-588E-495D-A500-CD12300D02C8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IDENTIFICATION OF THE UNSTATED ASSUMPTION ON WHICH THE ARGUMENT OR CONCLUSION DEPENDS</t>
        </r>
      </text>
    </comment>
    <comment ref="AE5" authorId="0" shapeId="0" xr:uid="{023A68F1-8ABA-4536-B9A9-F6956033881B}">
      <text>
        <r>
          <rPr>
            <b/>
            <sz val="9"/>
            <color indexed="81"/>
            <rFont val="Tahoma"/>
            <family val="2"/>
          </rPr>
          <t>IDENTIFY THE PRIMARY CONCLUSION WHICH THE ARGUMENT SUPPORTS</t>
        </r>
      </text>
    </comment>
    <comment ref="AF5" authorId="0" shapeId="0" xr:uid="{8F8BD532-5166-4B1E-8F17-BFA6317DED0E}">
      <text>
        <r>
          <rPr>
            <b/>
            <sz val="9"/>
            <color indexed="81"/>
            <rFont val="Tahoma"/>
            <family val="2"/>
          </rPr>
          <t>new information that supports the assumption made and removes doubt about the conclusion</t>
        </r>
      </text>
    </comment>
    <comment ref="AG5" authorId="0" shapeId="0" xr:uid="{55F8C63C-9B68-43AC-82F3-3DABE0FB2021}">
      <text>
        <r>
          <rPr>
            <b/>
            <sz val="9"/>
            <color indexed="81"/>
            <rFont val="Tahoma"/>
            <family val="2"/>
          </rPr>
          <t>new information that WEAKENS the assumption made and ADDS MORE doubt about the conclusion</t>
        </r>
      </text>
    </comment>
    <comment ref="K6" authorId="0" shapeId="0" xr:uid="{16FDB8F2-D2F1-4A2F-87DE-3857FFFEC1E1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sets up context</t>
        </r>
      </text>
    </comment>
    <comment ref="K7" authorId="0" shapeId="0" xr:uid="{DF44B285-94A6-442D-AAD8-CBDA5471E11A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support for conclusion</t>
        </r>
      </text>
    </comment>
    <comment ref="K8" authorId="0" shapeId="0" xr:uid="{AA003730-2D9C-484E-B12A-A39115E8CB03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goes against conclusion</t>
        </r>
      </text>
    </comment>
    <comment ref="K9" authorId="0" shapeId="0" xr:uid="{8F3B0B3C-488C-472C-87CF-AE8B2E446B53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both a conclusion &amp; premise
****use therefore test</t>
        </r>
      </text>
    </comment>
    <comment ref="K10" authorId="0" shapeId="0" xr:uid="{9AB09FDD-9E06-4BF4-8374-4F4619DBA8F5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main conclusion </t>
        </r>
      </text>
    </comment>
    <comment ref="H130" authorId="0" shapeId="0" xr:uid="{D56EEE9C-30B4-43CF-866D-672747FD5E19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cat 6 q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<sst xmlns="http://schemas.openxmlformats.org/spreadsheetml/2006/main" count="5859" uniqueCount="484">
  <si>
    <t>Critical Reasoning GMAT Question Directory by Topic</t>
  </si>
  <si>
    <t>Difficulty</t>
  </si>
  <si>
    <t>Critical Reasoning</t>
  </si>
  <si>
    <t>All 700-Level</t>
  </si>
  <si>
    <t>CR Questions</t>
  </si>
  <si>
    <t>-</t>
  </si>
  <si>
    <t>1. Assumptions</t>
  </si>
  <si>
    <t>2. Conclusion</t>
  </si>
  <si>
    <t>3. Strengthen Argument</t>
  </si>
  <si>
    <t>4. Weaken Argument</t>
  </si>
  <si>
    <t>5. Bold Face CR</t>
  </si>
  <si>
    <t>6. Inference</t>
  </si>
  <si>
    <t>7. Must Be True</t>
  </si>
  <si>
    <t>8. Cause and Effect</t>
  </si>
  <si>
    <t>9. Resolve a Paradox</t>
  </si>
  <si>
    <t>10. Numbers and Percents</t>
  </si>
  <si>
    <t>11. Logical Flaw</t>
  </si>
  <si>
    <t>12. Additional Evidence</t>
  </si>
  <si>
    <t>13. Similar Reasoning</t>
  </si>
  <si>
    <t>14. Argument Evaluation</t>
  </si>
  <si>
    <t>15. Complete the Passage</t>
  </si>
  <si>
    <t>16. Method of Reasoning</t>
  </si>
  <si>
    <t>All 600-Level</t>
  </si>
  <si>
    <t>All 500-Level</t>
  </si>
  <si>
    <t>Date</t>
  </si>
  <si>
    <t>Question Type</t>
  </si>
  <si>
    <t>Total Questions:</t>
  </si>
  <si>
    <t>Correct</t>
  </si>
  <si>
    <t>Wrong</t>
  </si>
  <si>
    <t>Pct Correct</t>
  </si>
  <si>
    <t>Pct Wrong</t>
  </si>
  <si>
    <t>Level</t>
  </si>
  <si>
    <t>1C</t>
  </si>
  <si>
    <t>Time (mins)</t>
  </si>
  <si>
    <t>weaken</t>
  </si>
  <si>
    <t>logical flaw</t>
  </si>
  <si>
    <t>Q type</t>
  </si>
  <si>
    <t>avg time by level</t>
  </si>
  <si>
    <t>600-700</t>
  </si>
  <si>
    <t>500-600</t>
  </si>
  <si>
    <t>300-500</t>
  </si>
  <si>
    <t>Minutes</t>
  </si>
  <si>
    <t>Time Limit</t>
  </si>
  <si>
    <t>Regular</t>
  </si>
  <si>
    <t>complete passage</t>
  </si>
  <si>
    <t>bold face CR</t>
  </si>
  <si>
    <t>strengthen</t>
  </si>
  <si>
    <t>conclusion</t>
  </si>
  <si>
    <t>link</t>
  </si>
  <si>
    <t>Country X's recent stock-trading scandal should not diminish investors : Critical Reasoning (CR) (gmatclub.com)</t>
  </si>
  <si>
    <t>Environmental organizations want to preserve the land surrounding the : Critical Reasoning (CR) (gmatclub.com)</t>
  </si>
  <si>
    <t xml:space="preserve">  </t>
  </si>
  <si>
    <t xml:space="preserve"> </t>
  </si>
  <si>
    <t>For several centuries, physicians mistakenly believed that : Critical Reasoning (CR) (gmatclub.com)</t>
  </si>
  <si>
    <t>Paretan newspaper editor: David Salino assails as distorted our quotat : Critical Reasoning (CR) (gmatclub.com)</t>
  </si>
  <si>
    <t>The economy is in a dismal state, universities are suffering from cutb : Critical Reasoning (CR) (gmatclub.com)</t>
  </si>
  <si>
    <t>TESTING STEPS</t>
  </si>
  <si>
    <t>WRONG TO</t>
  </si>
  <si>
    <t>RIGHT</t>
  </si>
  <si>
    <t>Down to</t>
  </si>
  <si>
    <t xml:space="preserve"> Last 2?</t>
  </si>
  <si>
    <t>Forecasts made by Technovate Computers’ innovation team, regarding the : Critical Reasoning (CR) (gmatclub.com)</t>
  </si>
  <si>
    <t>Y</t>
  </si>
  <si>
    <t>1W</t>
  </si>
  <si>
    <t>Prob w/</t>
  </si>
  <si>
    <t xml:space="preserve">Answer </t>
  </si>
  <si>
    <t>chosen</t>
  </si>
  <si>
    <t>No support for claim made</t>
  </si>
  <si>
    <t xml:space="preserve">   </t>
  </si>
  <si>
    <t>The chemicals division at Company M spent 4% of its 2008 budget : Critical Reasoning (CR) (gmatclub.com)</t>
  </si>
  <si>
    <t>https://gmatclub.com/forum/a-survey-of-1-200-residents-of-a-certain-state-revealed-that-34-perce-283643.html</t>
  </si>
  <si>
    <t>Mate is a beverage found in much of South America. While it is : Critical Reasoning (CR) (gmatclub.com)</t>
  </si>
  <si>
    <t>Studies in restaurants show that the tips left by customers who pay th : Critical Reasoning (CR) (gmatclub.com)</t>
  </si>
  <si>
    <t>it showed that when their "SPENDING POWER IS LOWER THAN WHAT IS ON THE TABLE, THEY ARE REMINDED THAT IT IS NOT HIGHER, WHICH IS THE OTHER SIDE OF THE CONCLUSION --&gt; POINt TO SPENDING POWER AS THE DRIVER</t>
  </si>
  <si>
    <t>Outsourcing is the practice of obtaining from an independent supplier : Critical Reasoning (CR) (gmatclub.com)</t>
  </si>
  <si>
    <t>answer choice reflected an EVALUATION of the plan and not a STRENGTH because the evaluation of bids did not say anything re profits</t>
  </si>
  <si>
    <t>Those who feel that fewer and fewer people in this country : Critical Reasoning (CR) (gmatclub.com)</t>
  </si>
  <si>
    <t>Eight years ago hunting was banned in Greenfield County on the grounds : Critical Reasoning (CR) (gmatclub.com)</t>
  </si>
  <si>
    <t>In January of last year, Fastfood King started using a new lowfat oil : Critical Reasoning (CR) (gmatclub.com)</t>
  </si>
  <si>
    <t>Psychologists conducted an experiment in which half of the volunteers : Critical Reasoning (CR) (gmatclub.com)</t>
  </si>
  <si>
    <t>When people evade income taxes by not declaring taxable income, a vici : Critical Reasoning (CR) (gmatclub.com)</t>
  </si>
  <si>
    <t>Outbreaks of Rift Valley fever occur irregularly in East Africa, sever : Critical Reasoning (CR) (gmatclub.com)</t>
  </si>
  <si>
    <t>Newspaper editors should not allow reporters to write the headlines : Critical Reasoning (CR) (gmatclub.com)</t>
  </si>
  <si>
    <t>To counter the escalating violence of inner cities, I : Critical Reasoning (CR) (gmatclub.com)</t>
  </si>
  <si>
    <t>n/a</t>
  </si>
  <si>
    <t>Conclusion</t>
  </si>
  <si>
    <t>the conclusion was that INTEREST IS DOWN DESPITE MUSEUM VISIT UP,
ANSWER SELECTED BASICALLY SAID THERE IS NO RELATIONSHIP HERE -- WHICH WOULD WEAKEN THE ARGUMENT</t>
  </si>
  <si>
    <t>N</t>
  </si>
  <si>
    <t xml:space="preserve">Eval Each </t>
  </si>
  <si>
    <t>Answer</t>
  </si>
  <si>
    <t>relating 2 claim</t>
  </si>
  <si>
    <t>DID NOT UNDERSTAND LINK TO CORRECT ANSWER CHOICE AND ARGUMENT  --&gt; shows that vaxx didn’t require annual use but only periodic</t>
  </si>
  <si>
    <t>down to last 2, didn't tie it back to the conclusion of headlines and the reason for why</t>
  </si>
  <si>
    <t>A study of adults who suffer from migraine headaches revealed that a : Critical Reasoning (CR) (gmatclub.com)</t>
  </si>
  <si>
    <t>Oscar: I have been accused of plagiarizing the work of Ethel Myers in : Critical Reasoning (CR) (gmatclub.com)</t>
  </si>
  <si>
    <t>In response to years of increasing congestion at airport X, the govern : Critical Reasoning (CR) (gmatclub.com)</t>
  </si>
  <si>
    <t>In the early 1960s, Myanmar was the richest country in Asia, : Critical Reasoning (CR) (gmatclub.com)</t>
  </si>
  <si>
    <t>Numerous studies of chemotherapy patients over the last ten : Critical Reasoning (CR) (gmatclub.com)</t>
  </si>
  <si>
    <t>Activist: Any member of the city council ought either to vote against : Critical Reasoning (CR) (gmatclub.com)</t>
  </si>
  <si>
    <t>Five years ago, the town of Bayside, in the Katontic River : Critical Reasoning (CR) (gmatclub.com)</t>
  </si>
  <si>
    <t>Advertisement: For sinus pain, three out of four hospitals give their : Critical Reasoning (CR) (gmatclub.com)</t>
  </si>
  <si>
    <t>assumption</t>
  </si>
  <si>
    <t>WRONG QUESTION ANSWERED</t>
  </si>
  <si>
    <t xml:space="preserve">Answering </t>
  </si>
  <si>
    <t xml:space="preserve">Question </t>
  </si>
  <si>
    <t>Asked</t>
  </si>
  <si>
    <t>NEGATION TEST showed the correct answer</t>
  </si>
  <si>
    <t>USE</t>
  </si>
  <si>
    <t>NEGATION</t>
  </si>
  <si>
    <t>TEST</t>
  </si>
  <si>
    <t>answer selected focused on AN OUTSIDE REASON OF WHY THE HOMES WERENT VALUED THE SAME VS TRYING TO WEAKING THE ASSUMPTION AND ARGUMENT PRESENTED</t>
  </si>
  <si>
    <t>causation</t>
  </si>
  <si>
    <t>plan</t>
  </si>
  <si>
    <t>profit</t>
  </si>
  <si>
    <t>background</t>
  </si>
  <si>
    <t>premise</t>
  </si>
  <si>
    <t>IDENTIFTY ARGUMENT</t>
  </si>
  <si>
    <t>STRUCTURE</t>
  </si>
  <si>
    <t>prediction</t>
  </si>
  <si>
    <t>counterpoint / counterpremise</t>
  </si>
  <si>
    <t>intermediate conclusion</t>
  </si>
  <si>
    <t>TYPE</t>
  </si>
  <si>
    <t>Conclusion in form of?</t>
  </si>
  <si>
    <r>
      <t xml:space="preserve">prediction of </t>
    </r>
    <r>
      <rPr>
        <u/>
        <sz val="11"/>
        <color theme="1"/>
        <rFont val="Calibri"/>
        <family val="2"/>
        <scheme val="minor"/>
      </rPr>
      <t>specific</t>
    </r>
    <r>
      <rPr>
        <sz val="11"/>
        <color theme="1"/>
        <rFont val="Calibri"/>
        <family val="2"/>
        <scheme val="minor"/>
      </rPr>
      <t xml:space="preserve"> future event</t>
    </r>
  </si>
  <si>
    <r>
      <t xml:space="preserve">proposes a </t>
    </r>
    <r>
      <rPr>
        <u/>
        <sz val="11"/>
        <color theme="1"/>
        <rFont val="Calibri"/>
        <family val="2"/>
        <scheme val="minor"/>
      </rPr>
      <t xml:space="preserve">course of action </t>
    </r>
    <r>
      <rPr>
        <sz val="11"/>
        <color theme="1"/>
        <rFont val="Calibri"/>
        <family val="2"/>
        <scheme val="minor"/>
      </rPr>
      <t>to achieve specific goal</t>
    </r>
  </si>
  <si>
    <r>
      <t>a particular cause</t>
    </r>
    <r>
      <rPr>
        <sz val="11"/>
        <color theme="1"/>
        <rFont val="Calibri"/>
        <family val="2"/>
        <scheme val="minor"/>
      </rPr>
      <t xml:space="preserve"> for that set of circumstances</t>
    </r>
  </si>
  <si>
    <t>profits will increase or decrease</t>
  </si>
  <si>
    <t>In order to increase his speed and endurance, : Critical Reasoning (CR) (gmatclub.com)</t>
  </si>
  <si>
    <t>For over two centuries, no one had been able to make Damascus blades—b : Critical Reasoning (CR) (gmatclub.com)</t>
  </si>
  <si>
    <t>Electronic computer chips made of tiny silicon wafers now regularly co : Critical Reasoning (CR) (gmatclub.com)</t>
  </si>
  <si>
    <t>Letter to the editor: If the water level in the Searle River Delta con : Critical Reasoning (CR) (gmatclub.com)</t>
  </si>
  <si>
    <t>Neuroscientists are making progress in discovering more about the caus : Critical Reasoning (CR) (gmatclub.com)</t>
  </si>
  <si>
    <t>Was not entirely comfortable with the  Q</t>
  </si>
  <si>
    <t>Didn't restate conclusion - in a way to break down the meaning of the word</t>
  </si>
  <si>
    <t>incorrectly linked the full plan to the GOAL - PRESERVE DELTA = goal, but mine was focused on DECREASING SALINITY</t>
  </si>
  <si>
    <t>Between 1980 and 2000 the sea otter population of the Aleutian Islands : Critical Reasoning (CR) (gmatclub.com)</t>
  </si>
  <si>
    <t>Fares on the city-run public buses in Greenville are subsidized by cit : Critical Reasoning (CR) (gmatclub.com)</t>
  </si>
  <si>
    <t>Patient: I have read that particles of my artificial hip can wear off : Critical Reasoning (CR) (gmatclub.com)</t>
  </si>
  <si>
    <t>Chose between D &amp; E. where I had E already removed. The PLAN was against those who paid the taxes, so it WEAKENS IT --&gt; which Is why I removed it to begin with</t>
  </si>
  <si>
    <t>CR Q's Everyday Nov 2018</t>
  </si>
  <si>
    <t>CR Question 1</t>
  </si>
  <si>
    <t>CR Question 2</t>
  </si>
  <si>
    <t>CR1</t>
  </si>
  <si>
    <t>CR2</t>
  </si>
  <si>
    <t>CR Q's Everyday Dec 2018</t>
  </si>
  <si>
    <t>CR Q's Everyday Aug 2019</t>
  </si>
  <si>
    <t>CR Q's Everyday January 2020</t>
  </si>
  <si>
    <t>Janury 30</t>
  </si>
  <si>
    <t>Janury 31</t>
  </si>
  <si>
    <t>CR Q's Everyday February 2020</t>
  </si>
  <si>
    <t>CR Q's Everyday March 2020</t>
  </si>
  <si>
    <t>CR Q's Everyday April 2020</t>
  </si>
  <si>
    <t>CR Q's Everyday May 2020</t>
  </si>
  <si>
    <t>CR Q's Everyday June 2020</t>
  </si>
  <si>
    <t>CR Q's Everyday July 2020</t>
  </si>
  <si>
    <t>CR Q's Everyday August 2020</t>
  </si>
  <si>
    <t>CR Q's Everyday September 2020</t>
  </si>
  <si>
    <t>CR Q's Everyday October 2020</t>
  </si>
  <si>
    <t>CR Q's Everyday November 2020</t>
  </si>
  <si>
    <t>CR Q's Everyday December 2020</t>
  </si>
  <si>
    <t>CR Q's Everyday January 2021</t>
  </si>
  <si>
    <t>CR Q's Every Day February 2021</t>
  </si>
  <si>
    <t>CR Q's Every Day March 2021</t>
  </si>
  <si>
    <t>CR Q's Every Day April 2021</t>
  </si>
  <si>
    <t>CR Q's Every Day May 2021</t>
  </si>
  <si>
    <t>CR Q's Every Day June 2021</t>
  </si>
  <si>
    <t>CR Q's Every Day July 2021</t>
  </si>
  <si>
    <t>CR Q's Every Day August 2021</t>
  </si>
  <si>
    <t>CR Q's Every Day September 2021</t>
  </si>
  <si>
    <t>brought in outside info</t>
  </si>
  <si>
    <t>DID YOU BRING</t>
  </si>
  <si>
    <t xml:space="preserve">IN OUTSIDE </t>
  </si>
  <si>
    <t>INFO???</t>
  </si>
  <si>
    <t>inference</t>
  </si>
  <si>
    <t>Archaeologist: An ancient stone building at our excavation site was co : Critical Reasoning (CR) (gmatclub.com)</t>
  </si>
  <si>
    <t>The number of articles concerning the use of sensatorium dummies : Critical Reasoning (CR) (gmatclub.com)</t>
  </si>
  <si>
    <t>One theory to explain the sudden extinction of all dinosaurs points to : Critical Reasoning (CR) (gmatclub.com)</t>
  </si>
  <si>
    <t>CAT 5</t>
  </si>
  <si>
    <t>evaluate</t>
  </si>
  <si>
    <t>draw a conclusion</t>
  </si>
  <si>
    <t>discrepancy</t>
  </si>
  <si>
    <t>Among people who have a history of chronic trouble falling asleep, som : Critical Reasoning (CR) (gmatclub.com)</t>
  </si>
  <si>
    <t>The number of serious traffic accidents (accidents resulting in hospit : Critical Reasoning (CR) (gmatclub.com)</t>
  </si>
  <si>
    <t>Advice columnist: Several scientific studies have shown that, when par : Critical Reasoning (CR) (gmatclub.com)</t>
  </si>
  <si>
    <t>One can never tell whether another person is acting from an ulterior : Critical Reasoning (CR) (gmatclub.com)</t>
  </si>
  <si>
    <t>James: Many people claim that the voting public is unable to evaluate : Critical Reasoning (CR) (gmatclub.com)</t>
  </si>
  <si>
    <t>Advertiser: There’s nothing wrong with a tool that has ten functions : Critical Reasoning (CR) (gmatclub.com)</t>
  </si>
  <si>
    <t>Politician: Some of my opponents have argued on theoretical grounds in : Critical Reasoning (CR) (gmatclub.com)</t>
  </si>
  <si>
    <t>Some scientists believe that 65 million years ago an asteroid struck : Critical Reasoning (CR) (gmatclub.com)</t>
  </si>
  <si>
    <t>The average hourly wage of television assemblers in Vernland has long : Critical Reasoning (CR) (gmatclub.com)</t>
  </si>
  <si>
    <t>In countries where automobile insurance includes compensation for whip : Critical Reasoning (CR) (gmatclub.com)</t>
  </si>
  <si>
    <t>Guidebook writer: I have visited hotels throughout the country and hav : Critical Reasoning (CR) (gmatclub.com)</t>
  </si>
  <si>
    <t>Last year all refuse collected by Shelbyville city services was incine : Critical Reasoning (CR) (gmatclub.com)</t>
  </si>
  <si>
    <t>Since it has become known that several of a bank's top executives have : Critical Reasoning (CR) (gmatclub.com)</t>
  </si>
  <si>
    <t>As an experienced labor organizer and the former head of one : Critical Reasoning (CR) (gmatclub.com)</t>
  </si>
  <si>
    <t>The growing popularity of computer-based activities was widely predict : Critical Reasoning (CR) (gmatclub.com)</t>
  </si>
  <si>
    <t>Pizzerias are the only restaurants that routinely record the names, ad : Critical Reasoning (CR) (gmatclub.com)</t>
  </si>
  <si>
    <t>Geneticist: Genes, like viruses, have a strong tendency to self-replic : Critical Reasoning (CR) (gmatclub.com)</t>
  </si>
  <si>
    <t>Commentator: For a free market to function properly, each prospective : Critical Reasoning (CR) (gmatclub.com)</t>
  </si>
  <si>
    <t>For each action we perform, we can know only some of its consequences. : Critical Reasoning (CR) (gmatclub.com)</t>
  </si>
  <si>
    <t>Carla: Professors at public universities should receive paid leaves of : Critical Reasoning (CR) (gmatclub.com)</t>
  </si>
  <si>
    <t>New Age philosopher: Nature evolves organically and nonlinearly. Furth : Critical Reasoning (CR) (gmatclub.com)</t>
  </si>
  <si>
    <t>Chiu: The belief that a person is always morally blameworthy for feeli : Critical Reasoning (CR) (gmatclub.com)</t>
  </si>
  <si>
    <t>Max: Although doing so would be very costly, humans already possess th : Critical Reasoning (CR) (gmatclub.com)</t>
  </si>
  <si>
    <t>In a poll of a representative sample of a province’s residents, the pr : Critical Reasoning (CR) (gmatclub.com)</t>
  </si>
  <si>
    <t>Jason: The solar cooker provides free energy for cooking, baking, and : Critical Reasoning (CR) (gmatclub.com)</t>
  </si>
  <si>
    <t>During the first 140 million years of existence on earth, mammals were : Critical Reasoning (CR) (gmatclub.com)</t>
  </si>
  <si>
    <t>must be true</t>
  </si>
  <si>
    <t>Since anyone who makes an agreement has an obligation to fulfill the t : Critical Reasoning (CR) (gmatclub.com)</t>
  </si>
  <si>
    <t>DID NOT LINK BACK TO ASTEROID CAUSING THE DEATH &amp; THE CLOUD</t>
  </si>
  <si>
    <t>did not take my time</t>
  </si>
  <si>
    <t>DID NOT take the prompts in a vacuum, assumed because he chaired an org he could run it. Whereas the correct answer stated he already has EVERYTHING REQUIRED TO BE GOOD AT THIS JOB</t>
  </si>
  <si>
    <t>CLAIM WAS THAT because something works a certain way - to understand it, you must look at it the same way.  (not the truth, how we break down the complex into the simple thru reduction)</t>
  </si>
  <si>
    <t>the extreme language of EACH in the prompt --&gt; was a give away for the softer language in the answer choice (SOME) = which would imply it doesn't apply to everyone, therefore the market is not free</t>
  </si>
  <si>
    <t>Method of reasoning</t>
  </si>
  <si>
    <t>PCT OF TOTAL</t>
  </si>
  <si>
    <t>https://gmatclub.com/forum/excavations-of-the-roman-city-of-sepphoris-have-uncovered-numerous-det-75701.html</t>
  </si>
  <si>
    <t>https://gmatclub.com/forum/whoever-murdered-jansen-was-undoubtedly-in-jansen-s-office-on-the-day-297549.html</t>
  </si>
  <si>
    <t>https://gmatclub.com/forum/one-of-the-most-useful-social-conventions-is-money-245772.html</t>
  </si>
  <si>
    <t>https://gmatclub.com/forum/the-economy-is-in-a-dismal-state-universities-are-suffering-from-cutb-96108.html</t>
  </si>
  <si>
    <t>https://gmatclub.com/forum/two-paleontologists-dr-tyson-and-dr-rees-disagree-over-the-interpre-94264.html</t>
  </si>
  <si>
    <t>https://gmatclub.com/forum/a-safety-report-indicates-that-on-average-traffrc-fataliti-174586.html</t>
  </si>
  <si>
    <t>https://gmatclub.com/forum/monarch-butterflies-spend-the-winter-hibernating-on-trees-in-certain-247476.html</t>
  </si>
  <si>
    <t>https://gmatclub.com/forum/in-a-certain-wildlife-park-park-rangers-are-able-to-track-the-movemen-78552.html</t>
  </si>
  <si>
    <t>https://gmatclub.com/forum/free-public-education-is-the-best-form-of-education-there-is-therefor-304663.html</t>
  </si>
  <si>
    <t>https://gmatclub.com/forum/mice-that-have-been-given-morphine-are-very-likely-to-72808.html</t>
  </si>
  <si>
    <t>https://gmatclub.com/forum/anger-in-response-to-insults-is-unreasonable-for-insults-are-merely-a-270330.html</t>
  </si>
  <si>
    <t>https://gmatclub.com/forum/many-economists-hold-that-keeping-taxes-low-helps-to-spur-economic-gro-321891.html</t>
  </si>
  <si>
    <t>https://gmatclub.com/forum/in-the-next-four-years-the-number-of-doctors-nurses-and-67947.html</t>
  </si>
  <si>
    <t>https://gmatclub.com/forum/in-order-to-achieve-self-sufficiency-in-electricity-production-the-has-321880.html</t>
  </si>
  <si>
    <t>https://gmatclub.com/forum/due-to-a-sharp-rise-in-the-price-of-gasoline-commuters-who-94609.html</t>
  </si>
  <si>
    <t>https://gmatclub.com/forum/in-countries-where-healthcare-is-universal-and-provided-free-of-charge-214531.html</t>
  </si>
  <si>
    <t>https://gmatclub.com/forum/journalist-the-fda-s-new-requirements-for-drug-approval-which-took-e-296259.html</t>
  </si>
  <si>
    <t>https://gmatclub.com/forum/for-many-centuries-it-was-believed-that-only-classical-euclidean-375563.html</t>
  </si>
  <si>
    <t>xxxxxxxxxx</t>
  </si>
  <si>
    <t>xxxxxxxxxxx</t>
  </si>
  <si>
    <t>paradox</t>
  </si>
  <si>
    <t>TREND IN ANSWERS</t>
  </si>
  <si>
    <t>additional evidence</t>
  </si>
  <si>
    <t>similar reasoning</t>
  </si>
  <si>
    <t xml:space="preserve">Justify stimuli, there is a gap between the premises and the conclusion --&gt; </t>
  </si>
  <si>
    <t>JUSTIFY STIMULI = GAP IN LOGIC BETWEEN PREMISE AND CONCLUSION, LOOKING FOR SOMETHING TO FILL THIS IN AND BRIDGE THE GAP EFFECTIVELY</t>
  </si>
  <si>
    <t>AVG TIME PER Q TYPE</t>
  </si>
  <si>
    <t>https://gmatclub.com/forum/under-the-agricultural-policies-of-country-r-farmers-can-sell-any-gra-306119.html</t>
  </si>
  <si>
    <t>https://gmatclub.com/forum/meteorologists-say-that-if-only-they-could-design-an-accurate-mathemat-282455.html</t>
  </si>
  <si>
    <t>https://gmatclub.com/forum/a-recent-research-study-of-undergraduate-students-analyzed-the-effects-68007.html</t>
  </si>
  <si>
    <t>https://gmatclub.com/forum/while-governor-verdant-has-been-in-office-the-state-s-budget-has-incr-77230.html</t>
  </si>
  <si>
    <t>https://gmatclub.com/forum/airline-representative-the-percentage-of-flight-delays-caused-by-airl-322537.html</t>
  </si>
  <si>
    <t>https://gmatclub.com/forum/antoine-the-alarming-fact-is-that-among-children-aged-19-years-and-yo-73415.html</t>
  </si>
  <si>
    <t>https://gmatclub.com/forum/for-several-years-nighttime-news-attracted-fewer-viewers-than-world-120039.html</t>
  </si>
  <si>
    <t>https://gmatclub.com/forum/in-the-united-states-injuries-to-passengers-involved-in-automobile-ac-2643.html</t>
  </si>
  <si>
    <t>https://gmatclub.com/forum/nearly-all-mail-that-is-correctly-addressed-arrives-at-its-destination-97422.html</t>
  </si>
  <si>
    <t>https://gmatclub.com/forum/some-theorists-and-critics-insist-that-no-aesthetic-evaluation-of-a-wo-306072.html</t>
  </si>
  <si>
    <t>https://gmatclub.com/forum/financial-analyst-healthcare-professionals-such-as-doctors-nurses-242623.html</t>
  </si>
  <si>
    <t>https://gmatclub.com/forum/the-united-states-government-uses-only-a-household-s-cash-income-befor-102079.html</t>
  </si>
  <si>
    <t>https://gmatclub.com/forum/a-certain-baseball-team-has-just-completed-its-season-in-stadiums-tha-123760.html</t>
  </si>
  <si>
    <t>https://gmatclub.com/forum/greek-tragedy-one-of-the-enduring-pillars-of-our-belief-system-drama-131541.html</t>
  </si>
  <si>
    <t>https://gmatclub.com/forum/psychologist-though-popularized-by-the-media-and-even-some-ill-inform-146659.html</t>
  </si>
  <si>
    <t>https://gmatclub.com/forum/kayla-many-people-are-reluctant-to-shop-in-our-neighborhood-because-306115.html</t>
  </si>
  <si>
    <t>https://gmatclub.com/forum/columnist-the-winner-of-this-year-s-national-spelling-bee-won-by-corr-64710.html</t>
  </si>
  <si>
    <t>https://gmatclub.com/forum/two-genes-brca1-and-brca2-are-linked-to-hereditary-breast-114078.html</t>
  </si>
  <si>
    <t>https://gmatclub.com/forum/instead-of-blaming-an-airline-accident-on-pilot-error-investigators-13653.html</t>
  </si>
  <si>
    <t>https://gmatclub.com/forum/at-a-recent-conference-on-environmental-threats-to-the-north-sea-most-53635.html</t>
  </si>
  <si>
    <t>https://gmatclub.com/forum/vargonia-has-just-introduced-a-legal-requirement-that-student-teacher-134748.html</t>
  </si>
  <si>
    <t>https://gmatclub.com/forum/a-certain-cultivated-herb-is-one-of-a-group-of-closely-related-plants-205067.html</t>
  </si>
  <si>
    <t>https://gmatclub.com/forum/a-year-ago-dietz-foods-launched-a-yearlong-advertising-campaign-for-90202.html</t>
  </si>
  <si>
    <t>Identify</t>
  </si>
  <si>
    <t xml:space="preserve">parts of </t>
  </si>
  <si>
    <t>argument?</t>
  </si>
  <si>
    <t>the concession was TRUE and the argument said as muhc, the answer choice said it was in accurate --&gt; FALSE</t>
  </si>
  <si>
    <t>EVERY WORD</t>
  </si>
  <si>
    <t>IN ANSWER CHOICE</t>
  </si>
  <si>
    <t>SUPPORTED IN PASSAGE?</t>
  </si>
  <si>
    <t xml:space="preserve">Brainstorm what </t>
  </si>
  <si>
    <t>right answers</t>
  </si>
  <si>
    <t>might be</t>
  </si>
  <si>
    <t xml:space="preserve">make sure </t>
  </si>
  <si>
    <t>read Q twice  &amp;</t>
  </si>
  <si>
    <t>answering right Q</t>
  </si>
  <si>
    <t>just because somehting is presented as a COUNTER TO one conclusion, does not make it the author's conclusionfirst was a premise (Correct) but 2nd was a claim -&gt; NOT Conclusion --&gt; it is a claim countering the conclusion drawn by others --&gt; not saying that the author is making this statement, simply that it is a fact contradicting the "some"'s conclusions</t>
  </si>
  <si>
    <t>the new regulation did not state that it was happening faster than previously, I cant say I really agree with this one as little evidence was provided</t>
  </si>
  <si>
    <t>IDENTIFY &amp; WRITE</t>
  </si>
  <si>
    <t>QUESTION TYPE</t>
  </si>
  <si>
    <t>cause and effect</t>
  </si>
  <si>
    <t>DID NOT ACCURATELY CONCLUDE (chose strengthen instead of weaken)</t>
  </si>
  <si>
    <t>flipped the logical reasoning (was on phone) buti have seent his one befofre --&gt; IT WAS CAUSE AND EFFECT AND GROUPING</t>
  </si>
  <si>
    <t>the last sentence tied specifically and directly to the correct answer (investigators should prevent future problems NOT just investigat</t>
  </si>
  <si>
    <t>n</t>
  </si>
  <si>
    <t>thought outside of the scope of the problem and did not focus on the basic assumptions underpinning the logic</t>
  </si>
  <si>
    <t>USE THE NEGATION TEST --&gt; WHAT WOULD THE OPPOSITE OF THE ASSUMPTION DO? OR PREMISE MEAN??</t>
  </si>
  <si>
    <t>DID I NOTIC</t>
  </si>
  <si>
    <t xml:space="preserve">AUTHOR's EXACT </t>
  </si>
  <si>
    <t>WORD CHOICE</t>
  </si>
  <si>
    <t>WHATS LOGIC USED</t>
  </si>
  <si>
    <t>TO ARRIVE AT</t>
  </si>
  <si>
    <t xml:space="preserve">CONCLUSION </t>
  </si>
  <si>
    <t>I INDENTIFY:</t>
  </si>
  <si>
    <t>WRITE CONCLUSION DOWN</t>
  </si>
  <si>
    <t>EXACTLY AS STATED</t>
  </si>
  <si>
    <t>PAY ATTENTION</t>
  </si>
  <si>
    <t xml:space="preserve">TO EXACTLY </t>
  </si>
  <si>
    <t>MODIFIERS WORD</t>
  </si>
  <si>
    <t>did not read the question and ensure I was answering the correct question before i clicked answer</t>
  </si>
  <si>
    <t>y</t>
  </si>
  <si>
    <t>READ PASSAGE 1st</t>
  </si>
  <si>
    <t>THEN LOOK AT Q</t>
  </si>
  <si>
    <t>numbers and figures</t>
  </si>
  <si>
    <t>incorrect analysis of the question, down to last 2, okay with it. The problem stemmed from the fact my choice did not explain why, as completely as the correct choice</t>
  </si>
  <si>
    <t>the answer choice I selected was incorrect, because the conquerers would have likely brought those pots and stuff WITH THEM when conquering. So it would likely show up there. I thought on an absolute basis - they would NOT bring it and there fore it showed there were in the wrong spot (((logically, i see my mistake and why the correct answer would likely point to something MUCH FURTHERER AWAY FROM "MAYBE"</t>
  </si>
  <si>
    <t>1c</t>
  </si>
  <si>
    <t>1w</t>
  </si>
  <si>
    <t>https://gmatclub.com/forum/topic7857.html</t>
  </si>
  <si>
    <t>Roland: The alarming fact is that 90 percent of the people in this cou : Critical Reasoning (CR) (gmatclub.com)</t>
  </si>
  <si>
    <t>Political Advertisement: Mayor Delmont's critics complain about the jo : Critical Reasoning (CR) (gmatclub.com)</t>
  </si>
  <si>
    <t>The recycling of municipal solid waste is widely seen as an environmen : Critical Reasoning (CR) (gmatclub.com)</t>
  </si>
  <si>
    <t>A company plans to develop a prototype weeding machine that : Critical Reasoning (CR) (gmatclub.com)</t>
  </si>
  <si>
    <t>For a trade embargo against a particular country to succeed, a high de : Critical Reasoning (CR) (gmatclub.com)</t>
  </si>
  <si>
    <t>Following several years of declining advertising sales, the Greenvile : Critical Reasoning (CR) (gmatclub.com)</t>
  </si>
  <si>
    <t>Metal rings recently excavated from seventh-century settlements in the : Critical Reasoning (CR) (gmatclub.com)</t>
  </si>
  <si>
    <t>One way to judge the performance of a company is to compare it with : Critical Reasoning (CR) (gmatclub.com)</t>
  </si>
  <si>
    <t>Aroca City currently funds its public schools through taxes on : Critical Reasoning (CR) (gmatclub.com)</t>
  </si>
  <si>
    <t>Plantings of cotton bioengineered to produce its own insecticide again : Critical Reasoning (CR) (gmatclub.com)</t>
  </si>
  <si>
    <t>Although aspirin has been proven to eliminate moderate fever associate : Critical Reasoning (CR) (gmatclub.com)</t>
  </si>
  <si>
    <t>A greater number of newspapers are sold in Town S than in Town T. Ther : Critical Reasoning (CR) (gmatclub.com)</t>
  </si>
  <si>
    <t>The cotton farms of Country Q became so productive that the market cou : Critical Reasoning (CR) (gmatclub.com)</t>
  </si>
  <si>
    <t>Although the discount stores in Goreville's central shopping district : Critical Reasoning (CR) (gmatclub.com)</t>
  </si>
  <si>
    <t>Because postage rates are rising, Home Decorator magazine plans to max : Critical Reasoning (CR) (gmatclub.com)</t>
  </si>
  <si>
    <t>Often patients with ankle fractures that are stable, and thus do not : Critical Reasoning (CR) (gmatclub.com)</t>
  </si>
  <si>
    <t>the correct answer would have added additional truth to the very specific claims made in the argument</t>
  </si>
  <si>
    <t>the correct answer WAS NOT weaken (CHECK!!!)</t>
  </si>
  <si>
    <t>incorrectly applied the analysis -- the answer I chose was a REVERSE)</t>
  </si>
  <si>
    <t>YES, honestly makes the most sense (cut down on expenses and most of advertisers DO spend the same = MORE PROFIT</t>
  </si>
  <si>
    <t>increases sample size of the observations, which increases the likelihood of being true</t>
  </si>
  <si>
    <t>https://gmatclub.com/forum/factors-that-affect-supply-of-labor-are-the-size-of-the-population-th-307057.html</t>
  </si>
  <si>
    <t>https://gmatclub.com/forum/after-the-stock-market-of-country-x-crashed-the-president-took-to-the-347578.html</t>
  </si>
  <si>
    <t>https://gmatclub.com/forum/judy-traditionally-republican-administrations-have-supported-free-tr-299994.html</t>
  </si>
  <si>
    <t>https://gmatclub.com/forum/the-climatic-conditions-needed-for-growing-tea-370156.html</t>
  </si>
  <si>
    <t>https://gmatclub.com/forum/plant-species-differ-in-that-renewed-growth-in-spring-can-be-triggered-317222.html</t>
  </si>
  <si>
    <t>https://gmatclub.com/forum/john-usually-sorts-incoming-mail-such-as-bills-and-legal-papers-into-356786.html</t>
  </si>
  <si>
    <t>https://gmatclub.com/forum/joe-s-lumber-stocks-only-two-types-of-2-4-planks-pine-and-oak-robe-367958.html</t>
  </si>
  <si>
    <t>https://gmatclub.com/forum/two-types-of-fuels-bio-x-and-bio-y-both-made-from-natural-resources-376448.html</t>
  </si>
  <si>
    <t>https://gmatclub.com/forum/if-mr-salauddin-s-statement-is-correct-then-the-events-he-predicts-306972.html</t>
  </si>
  <si>
    <t>https://gmatclub.com/forum/the-marketing-manager-of-western-national-bank-wnb-has-suggested-lau-374950.html</t>
  </si>
  <si>
    <t>https://gmatclub.com/forum/the-city-of-carina-is-considering-implementing-an-alternative-minimum-376383.html</t>
  </si>
  <si>
    <t>https://gmatclub.com/forum/leaders-of-a-rebel-group-fighting-for-democracy-against-the-puppet-gov-377175.html</t>
  </si>
  <si>
    <t>NUMBER OF LOANS = DOES NOT EQUAL THE DEFAULT RATE</t>
  </si>
  <si>
    <t xml:space="preserve">SECOND GUESSED CHOICE </t>
  </si>
  <si>
    <t>did not evaluate using basic economic logic</t>
  </si>
  <si>
    <t>EXPECTS ME TO KNOW BASIC SUPPLY &amp; DEMAND RULES</t>
  </si>
  <si>
    <t>THE WORDS IN THEGIVEN ARE USED TO SERVE SPECIFIC PURPOSES, PAY ATTENTIONTO THOSE PURPOSES AND MAKE SURE YOU'RE ANSWERING IN SAME WAY</t>
  </si>
  <si>
    <t>Some species of Arctic birds are threatened by recent sharp increases : Critical Reasoning (CR) (gmatclub.com)</t>
  </si>
  <si>
    <t>Twenty years ago, Balzania put in place regulations requiring operator : Critical Reasoning (CR) (gmatclub.com)</t>
  </si>
  <si>
    <t>Motorcycle-safety courses, offered by a number of organizations, teach : Critical Reasoning (CR) (gmatclub.com)</t>
  </si>
  <si>
    <t>Museums that house Renaissance oil paintings typically store them in : Critical Reasoning (CR) (gmatclub.com)</t>
  </si>
  <si>
    <t>Last August the XT chain of gasoline stations had a temporary sales : Critical Reasoning (CR) (gmatclub.com)</t>
  </si>
  <si>
    <t>Although fullerenes - spherical molecules made entirely of carbon-were : Critical Reasoning (CR) (gmatclub.com)</t>
  </si>
  <si>
    <t>Historian: Newton developed mathematical concepts and techniques that : Critical Reasoning (CR) (gmatclub.com)</t>
  </si>
  <si>
    <t>When hypnotized subjects are told that they are deaf and are then aske : Critical Reasoning (CR) (gmatclub.com)</t>
  </si>
  <si>
    <t>Studies show that children who listen too much classic music are more : Critical Reasoning (CR) (gmatclub.com)</t>
  </si>
  <si>
    <t>Sammy: For my arthritis, I am going to try my aunt's diet: large amoun : Critical Reasoning (CR) (gmatclub.com)</t>
  </si>
  <si>
    <t>In the United States, vacationers account for more than half of all vi : Critical Reasoning (CR) (gmatclub.com)</t>
  </si>
  <si>
    <t>Some statisticians claim that the surest way to increase the : Critical Reasoning (CR) (gmatclub.com)</t>
  </si>
  <si>
    <t>Modern navigation systems, which are found in most of today’s commerci : Critical Reasoning (CR) (gmatclub.com)</t>
  </si>
  <si>
    <t>Mr. Janeck: I don't believe Stevenson will win the election for govern : Critical Reasoning (CR) (gmatclub.com)</t>
  </si>
  <si>
    <t>Historian: In the Drindian Empire, censuses were conducted annually to : Critical Reasoning (CR) (gmatclub.com)</t>
  </si>
  <si>
    <t>Astronomer: Observations of the Shoemaker-Levi comet on its : Critical Reasoning (CR) (gmatclub.com)</t>
  </si>
  <si>
    <t>RETENTION RATE --&gt; did not evaluate the choices in reference to my brain storming --&gt; THINK CRITICALLY!!</t>
  </si>
  <si>
    <t>the q is odd</t>
  </si>
  <si>
    <t>one dollar amount was larger than the otherocessing pcosts was different</t>
  </si>
  <si>
    <t>https://gmatclub.com/forum/topic83170.html</t>
  </si>
  <si>
    <t>https://gmatclub.com/forum/topic2565.html</t>
  </si>
  <si>
    <t>https://gmatclub.com/forum/topic46586.html</t>
  </si>
  <si>
    <t>https://gmatclub.com/forum/topic29334.html</t>
  </si>
  <si>
    <t>https://gmatclub.com/forum/topic92399.html</t>
  </si>
  <si>
    <t>https://gmatclub.com/forum/topic42681.html</t>
  </si>
  <si>
    <t>https://gmatclub.com/forum/topic56140.html</t>
  </si>
  <si>
    <t>https://gmatclub.com/forum/topic32998.html</t>
  </si>
  <si>
    <t>https://gmatclub.com/forum/topic36433.html</t>
  </si>
  <si>
    <t>https://gmatclub.com/forum/topic66388.html</t>
  </si>
  <si>
    <t>https://gmatclub.com/forum/topic64037.html</t>
  </si>
  <si>
    <t>https://gmatclub.com/forum/topic53742.html</t>
  </si>
  <si>
    <t>https://gmatclub.com/forum/topic70566.html</t>
  </si>
  <si>
    <t>https://gmatclub.com/forum/topic39803.html</t>
  </si>
  <si>
    <t>https://gmatclub.com/forum/topic60254.html</t>
  </si>
  <si>
    <t>https://gmatclub.com/forum/topic19878.html</t>
  </si>
  <si>
    <t>https://gmatclub.com/forum/topic2589.html</t>
  </si>
  <si>
    <t>https://gmatclub.com/forum/topic67450.html</t>
  </si>
  <si>
    <t>https://gmatclub.com/forum/topic82132.html</t>
  </si>
  <si>
    <t>https://gmatclub.com/forum/topic14718.html</t>
  </si>
  <si>
    <t>sub 600</t>
  </si>
  <si>
    <t>https://gmatclub.com/forum/topic31363.html</t>
  </si>
  <si>
    <t>https://gmatclub.com/forum/topic4001.html</t>
  </si>
  <si>
    <t>https://gmatclub.com/forum/topic62085.html</t>
  </si>
  <si>
    <t>https://gmatclub.com/forum/topic5904.html</t>
  </si>
  <si>
    <t>https://gmatclub.com/forum/topic47964.html</t>
  </si>
  <si>
    <t>https://gmatclub.com/forum/topic65028.html</t>
  </si>
  <si>
    <t>https://gmatclub.com/forum/topic63197.html</t>
  </si>
  <si>
    <t>https://gmatclub.com/forum/topic4153.html</t>
  </si>
  <si>
    <t>https://gmatclub.com/forum/topic10117.html</t>
  </si>
  <si>
    <t>https://gmatclub.com/forum/topic24740.html</t>
  </si>
  <si>
    <t>https://gmatclub.com/forum/topic9838.html</t>
  </si>
  <si>
    <t>https://gmatclub.com/forum/topic42871.html</t>
  </si>
  <si>
    <t>https://gmatclub.com/forum/topic68014.html</t>
  </si>
  <si>
    <t>https://gmatclub.com/forum/topic73612.html</t>
  </si>
  <si>
    <t>https://gmatclub.com/forum/topic65539.html</t>
  </si>
  <si>
    <t>https://gmatclub.com/forum/topic50383.html</t>
  </si>
  <si>
    <t>https://gmatclub.com/forum/topic3761.html</t>
  </si>
  <si>
    <t>https://gmatclub.com/forum/topic21776.html</t>
  </si>
  <si>
    <t>https://gmatclub.com/forum/topic70266.html</t>
  </si>
  <si>
    <t>https://gmatclub.com/forum/topic67491.html</t>
  </si>
  <si>
    <t>https://gmatclub.com/forum/topic48998.html</t>
  </si>
  <si>
    <t>https://gmatclub.com/forum/topic65652.html</t>
  </si>
  <si>
    <t>https://gmatclub.com/forum/topic62108.html</t>
  </si>
  <si>
    <t>https://gmatclub.com/forum/topic31920.html</t>
  </si>
  <si>
    <t>https://gmatclub.com/forum/topic21009.html</t>
  </si>
  <si>
    <t>https://gmatclub.com/forum/topic14846.html</t>
  </si>
  <si>
    <t>did not slow down and look at what I analyzed from the given</t>
  </si>
  <si>
    <t>https://gmatclub.com/forum/topic48272.html</t>
  </si>
  <si>
    <t>https://gmatclub.com/forum/topic48865.html</t>
  </si>
  <si>
    <t>https://gmatclub.com/forum/topic40362.html</t>
  </si>
  <si>
    <t>https://gmatclub.com/forum/topic31931.html</t>
  </si>
  <si>
    <t>https://gmatclub.com/forum/topic53492.html</t>
  </si>
  <si>
    <t>https://gmatclub.com/forum/topic3929.html</t>
  </si>
  <si>
    <t>https://gmatclub.com/forum/topic65365.html</t>
  </si>
  <si>
    <t>https://gmatclub.com/forum/topic30707.html</t>
  </si>
  <si>
    <t>https://gmatclub.com/forum/topic42336.html</t>
  </si>
  <si>
    <t>https://gmatclub.com/forum/topic26675.html</t>
  </si>
  <si>
    <t>ONLY CONCERNED WITH THE PRICE OF THE EQUIPMENT - NOT THE MATERIAL IN THE EQUIPMENT</t>
  </si>
  <si>
    <t>INCORRECTLY APPLIED THE REASONING IN THE q - DID IT BACKWARDS</t>
  </si>
  <si>
    <t>PROPERLY IDENTIFIED ONLY 1ST HALF OF THE ARGUMENT (WAS DOWN TO LAST 2 Qs)</t>
  </si>
  <si>
    <t>DID NOT PROPERLY READ THE ANSWER CHOICE!!!</t>
  </si>
  <si>
    <t>the limiting factor in the children contributing money was that it was contrib UP TO COMFORTABLE LIVING LEVEL THAT’S IT - so more gov = no change</t>
  </si>
  <si>
    <t>https://gmatclub.com/forum/topic82129.html</t>
  </si>
  <si>
    <t>https://gmatclub.com/forum/topic82322.html</t>
  </si>
  <si>
    <t>https://gmatclub.com/forum/topic76181.html</t>
  </si>
  <si>
    <t>https://gmatclub.com/forum/topic82727.html</t>
  </si>
  <si>
    <t>https://gmatclub.com/forum/topic81419.html</t>
  </si>
  <si>
    <t>https://gmatclub.com/forum/topic62724.html</t>
  </si>
  <si>
    <t>https://gmatclub.com/forum/topic69266.html</t>
  </si>
  <si>
    <t>https://gmatclub.com/forum/topic25610.html</t>
  </si>
  <si>
    <t>https://gmatclub.com/forum/topic42283.html</t>
  </si>
  <si>
    <t>https://gmatclub.com/forum/topic67057.html</t>
  </si>
  <si>
    <t>https://gmatclub.com/forum/topic67058.html</t>
  </si>
  <si>
    <t>https://gmatclub.com/forum/topic10451.html</t>
  </si>
  <si>
    <t>https://gmatclub.com/forum/topic65469.html</t>
  </si>
  <si>
    <t>down to last 2 and thought D sounded better, even though I had a feeling on C</t>
  </si>
  <si>
    <t>eliminated correct answer D, that he would be IN FAVOR OF RE-EVALing freud</t>
  </si>
  <si>
    <t>https://gmatclub.com/forum/topic2616.html</t>
  </si>
  <si>
    <t>https://gmatclub.com/forum/topic3861.html</t>
  </si>
  <si>
    <t>https://gmatclub.com/forum/topic39750.html</t>
  </si>
  <si>
    <t>https://gmatclub.com/forum/topic59656.html</t>
  </si>
  <si>
    <t>https://gmatclub.com/forum/topic3798.html</t>
  </si>
  <si>
    <t>https://gmatclub.com/forum/topic14860.html</t>
  </si>
  <si>
    <t>https://gmatclub.com/forum/topic50646.html</t>
  </si>
  <si>
    <t>https://gmatclub.com/forum/topic40941.html</t>
  </si>
  <si>
    <t>https://gmatclub.com/forum/topic16050.html</t>
  </si>
  <si>
    <t>https://gmatclub.com/forum/topic16322.html</t>
  </si>
  <si>
    <t>https://gmatclub.com/forum/topic65775.html</t>
  </si>
  <si>
    <t>https://gmatclub.com/forum/topic20427.html</t>
  </si>
  <si>
    <t>https://gmatclub.com/forum/topic15346.html</t>
  </si>
  <si>
    <t>https://gmatclub.com/forum/topic4006.html</t>
  </si>
  <si>
    <t>https://gmatclub.com/forum/topic43347.html</t>
  </si>
  <si>
    <t>2c</t>
  </si>
  <si>
    <t>average pct correct by diff</t>
  </si>
  <si>
    <t>https://gmatclub.com/forum/topic65010.html</t>
  </si>
  <si>
    <t>https://gmatclub.com/forum/topic64656.html</t>
  </si>
  <si>
    <t>https://gmatclub.com/forum/topic57912.html</t>
  </si>
  <si>
    <t>https://gmatclub.com/forum/topic32011.html</t>
  </si>
  <si>
    <t>https://gmatclub.com/forum/topic46580.html</t>
  </si>
  <si>
    <t>https://gmatclub.com/forum/topic45651.html</t>
  </si>
  <si>
    <t>https://gmatclub.com/forum/topic151118.html</t>
  </si>
  <si>
    <t>https://gmatclub.com/forum/topic144562.html</t>
  </si>
  <si>
    <t>https://gmatclub.com/forum/topic142347.html</t>
  </si>
  <si>
    <t>https://gmatclub.com/forum/topic138180.html</t>
  </si>
  <si>
    <t>https://gmatclub.com/forum/topic126642.html</t>
  </si>
  <si>
    <t>https://gmatclub.com/forum/topic122422.html</t>
  </si>
  <si>
    <t>https://gmatclub.com/forum/topic99934.html</t>
  </si>
  <si>
    <t>https://gmatclub.com/forum/topic89355.html</t>
  </si>
  <si>
    <t>https://gmatclub.com/forum/topic59492.html</t>
  </si>
  <si>
    <t>https://gmatclub.com/forum/topic85668.html</t>
  </si>
  <si>
    <t>https://gmatclub.com/forum/topic34662.html</t>
  </si>
  <si>
    <t>https://gmatclub.com/forum/topic80520.html</t>
  </si>
  <si>
    <t>https://gmatclub.com/forum/topic40425.html</t>
  </si>
  <si>
    <t>https://gmatclub.com/forum/topic56876.html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</si>
</sst>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#,##0.0_)_%;\(#,##0.0\)_%;_(&quot;–&quot;_)_%;_(@_)_%"/>
    <numFmt numFmtId="165" formatCode="#,##0&quot; m&quot;;\(#,##0\)&quot; m&quot;;&quot;–&quot;\ &quot;&quot;\ m&quot;&quot;;@\ &quot; m&quot;"/>
    <numFmt numFmtId="166" formatCode="#,##0.00&quot; m&quot;;\(#,##0.00\)&quot; m&quot;;&quot;–&quot;\ &quot;&quot;\ m&quot;&quot;;@\ &quot; m&quot;"/>
    <numFmt numFmtId="167" formatCode="_(#,##0%_);\(#,##0%\);_(&quot;–&quot;_)_%;_(@_)_%"/>
    <numFmt numFmtId="168" formatCode="_(#,##0.0%_);\(#,##0.0%\);_(&quot;–&quot;_)_%;_(@_)_%"/>
    <numFmt numFmtId="169" formatCode="_(#,##0.00_)_%;\(#,##0.00\)_%;_(&quot;–&quot;_)_%;_(@_)_%"/>
    <numFmt numFmtId="170" formatCode="0.0%"/>
  </numFmts>
  <fonts count="20">
    <font>
      <sz val="11"/>
      <color theme="1"/>
      <name val="Calibri"/>
      <family val="2"/>
      <scheme val="minor"/>
    </font>
    <font>
      <b/>
      <sz val="14"/>
      <color rgb="FFFFFFFF"/>
      <name val="Tahoma"/>
      <family val="2"/>
    </font>
    <font>
      <b/>
      <sz val="13"/>
      <color rgb="FF000000"/>
      <name val="Inherit"/>
    </font>
    <font>
      <sz val="11"/>
      <color rgb="FFFFFFFF"/>
      <name val="Inherit"/>
    </font>
    <font>
      <sz val="11"/>
      <color rgb="FFCCCCCC"/>
      <name val="Inherit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7"/>
      <color rgb="FF000000"/>
      <name val="Tahoma"/>
      <family val="2"/>
    </font>
    <font>
      <b/>
      <sz val="9"/>
      <color rgb="FFFFFFFF"/>
      <name val="Tahoma"/>
      <family val="2"/>
    </font>
    <font>
      <b/>
      <sz val="7"/>
      <color rgb="FF000000"/>
      <name val="Inherit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000000"/>
      <name val="Calibri"/>
      <family val="2"/>
    </font>
    <font>
      <u/>
      <sz val="11"/>
      <color rgb="FF0000FF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66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rgb="FFCCCCCC"/>
      </left>
      <right/>
      <top style="medium">
        <color rgb="FFCCCCCC"/>
      </top>
      <bottom style="thick">
        <color rgb="FFFFFFFF"/>
      </bottom>
      <diagonal/>
    </border>
    <border>
      <left/>
      <right style="medium">
        <color rgb="FFCCCCCC"/>
      </right>
      <top style="medium">
        <color rgb="FFCCCCCC"/>
      </top>
      <bottom style="thick">
        <color rgb="FFFFFFFF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CCCCCC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1">
    <xf numFmtId="0" fontId="0" fillId="0" borderId="0" xfId="0"/>
    <xf numFmtId="0" fontId="2" fillId="3" borderId="3" xfId="0" applyFont="1" applyFill="1" applyBorder="1" applyAlignment="1">
      <alignment horizontal="center" vertical="top"/>
    </xf>
    <xf numFmtId="0" fontId="5" fillId="3" borderId="4" xfId="1" applyFill="1" applyBorder="1" applyAlignment="1">
      <alignment horizontal="center" vertical="top"/>
    </xf>
    <xf numFmtId="0" fontId="3" fillId="3" borderId="4" xfId="0" applyFont="1" applyFill="1" applyBorder="1" applyAlignment="1">
      <alignment horizontal="left" vertical="center"/>
    </xf>
    <xf numFmtId="0" fontId="5" fillId="3" borderId="5" xfId="1" applyFill="1" applyBorder="1" applyAlignment="1">
      <alignment horizontal="center" vertical="top"/>
    </xf>
    <xf numFmtId="0" fontId="5" fillId="3" borderId="5" xfId="1" applyFill="1" applyBorder="1" applyAlignment="1">
      <alignment horizontal="left" vertical="top"/>
    </xf>
    <xf numFmtId="0" fontId="0" fillId="3" borderId="5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4" fillId="3" borderId="6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5" fillId="3" borderId="6" xfId="1" applyFill="1" applyBorder="1" applyAlignment="1">
      <alignment horizontal="left" vertical="top"/>
    </xf>
    <xf numFmtId="0" fontId="1" fillId="2" borderId="1" xfId="0" applyFont="1" applyFill="1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right"/>
    </xf>
    <xf numFmtId="14" fontId="0" fillId="0" borderId="0" xfId="0" applyNumberFormat="1"/>
    <xf numFmtId="165" fontId="1" fillId="2" borderId="2" xfId="0" applyNumberFormat="1" applyFont="1" applyFill="1" applyBorder="1" applyAlignment="1">
      <alignment vertical="center"/>
    </xf>
    <xf numFmtId="166" fontId="0" fillId="0" borderId="0" xfId="0" applyNumberFormat="1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10" xfId="0" applyBorder="1"/>
    <xf numFmtId="0" fontId="0" fillId="0" borderId="0" xfId="0" applyBorder="1" applyAlignment="1">
      <alignment horizontal="right"/>
    </xf>
    <xf numFmtId="0" fontId="5" fillId="3" borderId="10" xfId="1" applyFill="1" applyBorder="1" applyAlignment="1">
      <alignment horizontal="left" vertical="top"/>
    </xf>
    <xf numFmtId="2" fontId="0" fillId="0" borderId="8" xfId="0" applyNumberFormat="1" applyBorder="1" applyAlignment="1">
      <alignment horizontal="centerContinuous"/>
    </xf>
    <xf numFmtId="2" fontId="0" fillId="0" borderId="11" xfId="0" applyNumberFormat="1" applyBorder="1" applyAlignment="1">
      <alignment horizontal="centerContinuous"/>
    </xf>
    <xf numFmtId="0" fontId="6" fillId="0" borderId="0" xfId="0" applyFont="1" applyFill="1" applyBorder="1" applyAlignment="1">
      <alignment horizontal="center" wrapText="1"/>
    </xf>
    <xf numFmtId="0" fontId="5" fillId="0" borderId="0" xfId="1"/>
    <xf numFmtId="0" fontId="8" fillId="4" borderId="0" xfId="0" applyFont="1" applyFill="1"/>
    <xf numFmtId="0" fontId="0" fillId="0" borderId="12" xfId="0" applyBorder="1"/>
    <xf numFmtId="0" fontId="7" fillId="4" borderId="1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right"/>
    </xf>
    <xf numFmtId="0" fontId="0" fillId="0" borderId="13" xfId="0" applyBorder="1"/>
    <xf numFmtId="0" fontId="7" fillId="4" borderId="13" xfId="0" applyFont="1" applyFill="1" applyBorder="1" applyAlignment="1">
      <alignment horizontal="center" vertical="center" wrapText="1"/>
    </xf>
    <xf numFmtId="164" fontId="0" fillId="0" borderId="12" xfId="0" applyNumberFormat="1" applyBorder="1" applyAlignment="1">
      <alignment horizontal="right"/>
    </xf>
    <xf numFmtId="0" fontId="7" fillId="4" borderId="15" xfId="0" applyFont="1" applyFill="1" applyBorder="1"/>
    <xf numFmtId="0" fontId="8" fillId="4" borderId="0" xfId="0" applyFont="1" applyFill="1" applyBorder="1"/>
    <xf numFmtId="0" fontId="0" fillId="0" borderId="0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167" fontId="0" fillId="0" borderId="12" xfId="0" applyNumberFormat="1" applyBorder="1" applyAlignment="1">
      <alignment horizontal="right"/>
    </xf>
    <xf numFmtId="167" fontId="0" fillId="0" borderId="13" xfId="0" applyNumberFormat="1" applyBorder="1" applyAlignment="1">
      <alignment horizontal="right"/>
    </xf>
    <xf numFmtId="0" fontId="6" fillId="0" borderId="0" xfId="0" applyFont="1" applyBorder="1" applyAlignment="1">
      <alignment horizontal="left"/>
    </xf>
    <xf numFmtId="0" fontId="0" fillId="0" borderId="0" xfId="0" applyBorder="1" applyAlignment="1"/>
    <xf numFmtId="0" fontId="9" fillId="0" borderId="0" xfId="0" applyFont="1" applyBorder="1"/>
    <xf numFmtId="0" fontId="14" fillId="3" borderId="3" xfId="0" applyFont="1" applyFill="1" applyBorder="1" applyAlignment="1">
      <alignment horizontal="left" vertical="center" wrapText="1"/>
    </xf>
    <xf numFmtId="16" fontId="12" fillId="3" borderId="3" xfId="0" applyNumberFormat="1" applyFont="1" applyFill="1" applyBorder="1" applyAlignment="1">
      <alignment horizontal="left" vertical="center" wrapText="1"/>
    </xf>
    <xf numFmtId="0" fontId="5" fillId="3" borderId="3" xfId="1" applyFill="1" applyBorder="1" applyAlignment="1">
      <alignment horizontal="left" vertical="center" wrapText="1"/>
    </xf>
    <xf numFmtId="0" fontId="12" fillId="0" borderId="0" xfId="0" applyFont="1" applyAlignment="1">
      <alignment horizontal="left" vertical="top" wrapText="1"/>
    </xf>
    <xf numFmtId="0" fontId="12" fillId="3" borderId="3" xfId="0" applyFont="1" applyFill="1" applyBorder="1" applyAlignment="1">
      <alignment horizontal="left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left" vertical="center" wrapText="1"/>
    </xf>
    <xf numFmtId="0" fontId="15" fillId="0" borderId="0" xfId="0" applyFont="1"/>
    <xf numFmtId="168" fontId="0" fillId="0" borderId="12" xfId="0" applyNumberFormat="1" applyBorder="1" applyAlignment="1">
      <alignment horizontal="right"/>
    </xf>
    <xf numFmtId="0" fontId="0" fillId="5" borderId="0" xfId="0" applyFill="1"/>
    <xf numFmtId="169" fontId="0" fillId="0" borderId="0" xfId="0" applyNumberFormat="1" applyAlignment="1">
      <alignment horizontal="right"/>
    </xf>
    <xf numFmtId="169" fontId="0" fillId="0" borderId="0" xfId="0" applyNumberFormat="1"/>
    <xf numFmtId="167" fontId="0" fillId="0" borderId="0" xfId="0" applyNumberFormat="1"/>
    <xf numFmtId="0" fontId="7" fillId="4" borderId="0" xfId="0" applyFont="1" applyFill="1" applyBorder="1"/>
    <xf numFmtId="0" fontId="16" fillId="0" borderId="0" xfId="0" applyFont="1"/>
    <xf numFmtId="0" fontId="16" fillId="5" borderId="0" xfId="0" applyFont="1" applyFill="1"/>
    <xf numFmtId="169" fontId="0" fillId="0" borderId="0" xfId="0" applyNumberFormat="1" applyBorder="1" applyAlignment="1">
      <alignment horizontal="right"/>
    </xf>
    <xf numFmtId="169" fontId="0" fillId="0" borderId="12" xfId="0" applyNumberFormat="1" applyBorder="1" applyAlignment="1">
      <alignment horizontal="right"/>
    </xf>
    <xf numFmtId="0" fontId="17" fillId="6" borderId="0" xfId="0" applyFont="1" applyFill="1"/>
    <xf numFmtId="0" fontId="0" fillId="0" borderId="0" xfId="0" applyFill="1" applyBorder="1"/>
    <xf numFmtId="167" fontId="0" fillId="0" borderId="12" xfId="0" applyNumberFormat="1" applyBorder="1"/>
    <xf numFmtId="0" fontId="18" fillId="0" borderId="0" xfId="0" applyFont="1"/>
    <xf numFmtId="0" fontId="19" fillId="0" borderId="0" xfId="0" applyFont="1"/>
    <xf numFmtId="168" fontId="0" fillId="0" borderId="0" xfId="0" applyNumberFormat="1" applyAlignment="1">
      <alignment horizontal="right"/>
    </xf>
    <xf numFmtId="170" fontId="15" fillId="0" borderId="0" xfId="0" applyNumberFormat="1" applyFont="1"/>
    <xf numFmtId="0" fontId="0" fillId="0" borderId="0" xfId="0" applyFill="1"/>
    <xf numFmtId="0" fontId="6" fillId="0" borderId="0" xfId="0" applyFont="1"/>
  </cellXfs>
  <cellStyles count="2">
    <cellStyle name="Hyperlink" xfId="1" builtinId="8"/>
    <cellStyle name="Normal" xfId="0" builtinId="0"/>
  </cellStyles>
  <dxfs count="12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By</a:t>
            </a:r>
            <a:r>
              <a:rPr lang="en-US" baseline="0"/>
              <a:t> Question Type (% right, % wrong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pct correct</c:v>
          </c:tx>
          <c:spPr>
            <a:solidFill>
              <a:srgbClr val="00B050"/>
            </a:solidFill>
            <a:ln>
              <a:solidFill>
                <a:srgbClr val="00B05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Sheet1!$AD$5:$AS$5</c:f>
              <c:strCache>
                <c:ptCount val="16"/>
                <c:pt idx="0">
                  <c:v>1. Assumptions</c:v>
                </c:pt>
                <c:pt idx="1">
                  <c:v>2. Conclusion</c:v>
                </c:pt>
                <c:pt idx="2">
                  <c:v>3. Strengthen Argument</c:v>
                </c:pt>
                <c:pt idx="3">
                  <c:v>4. Weaken Argument</c:v>
                </c:pt>
                <c:pt idx="4">
                  <c:v>5. Bold Face CR</c:v>
                </c:pt>
                <c:pt idx="5">
                  <c:v>6. Inference</c:v>
                </c:pt>
                <c:pt idx="6">
                  <c:v>7. Must Be True</c:v>
                </c:pt>
                <c:pt idx="7">
                  <c:v>8. Cause and Effect</c:v>
                </c:pt>
                <c:pt idx="8">
                  <c:v>9. Resolve a Paradox</c:v>
                </c:pt>
                <c:pt idx="9">
                  <c:v>10. Numbers and Percents</c:v>
                </c:pt>
                <c:pt idx="10">
                  <c:v>11. Logical Flaw</c:v>
                </c:pt>
                <c:pt idx="11">
                  <c:v>12. Additional Evidence</c:v>
                </c:pt>
                <c:pt idx="12">
                  <c:v>13. Similar Reasoning</c:v>
                </c:pt>
                <c:pt idx="13">
                  <c:v>14. Argument Evaluation</c:v>
                </c:pt>
                <c:pt idx="14">
                  <c:v>15. Complete the Passage</c:v>
                </c:pt>
                <c:pt idx="15">
                  <c:v>16. Method of Reasoning</c:v>
                </c:pt>
              </c:strCache>
            </c:strRef>
          </c:cat>
          <c:val>
            <c:numRef>
              <c:f>Sheet1!$AD$10:$AS$10</c:f>
              <c:numCache>
                <c:formatCode>_(#,##0%_);\(#,##0%\);_("–"_)_%;_(@_)_%</c:formatCode>
                <c:ptCount val="16"/>
                <c:pt idx="0">
                  <c:v>0.8</c:v>
                </c:pt>
                <c:pt idx="1">
                  <c:v>0.8571428571428571</c:v>
                </c:pt>
                <c:pt idx="2">
                  <c:v>0.61904761904761907</c:v>
                </c:pt>
                <c:pt idx="3">
                  <c:v>0.64444444444444449</c:v>
                </c:pt>
                <c:pt idx="4">
                  <c:v>0.66666666666666663</c:v>
                </c:pt>
                <c:pt idx="5">
                  <c:v>0.65517241379310343</c:v>
                </c:pt>
                <c:pt idx="6">
                  <c:v>0.25</c:v>
                </c:pt>
                <c:pt idx="7">
                  <c:v>1</c:v>
                </c:pt>
                <c:pt idx="8">
                  <c:v>0.76470588235294112</c:v>
                </c:pt>
                <c:pt idx="9">
                  <c:v>1</c:v>
                </c:pt>
                <c:pt idx="10">
                  <c:v>0.70588235294117652</c:v>
                </c:pt>
                <c:pt idx="11">
                  <c:v>0.58333333333333337</c:v>
                </c:pt>
                <c:pt idx="12">
                  <c:v>0.5</c:v>
                </c:pt>
                <c:pt idx="13">
                  <c:v>0.68</c:v>
                </c:pt>
                <c:pt idx="14">
                  <c:v>0.5</c:v>
                </c:pt>
                <c:pt idx="15">
                  <c:v>0.66666666666666663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DC0-4F60-9815-E0469474E40C}"/>
            </c:ext>
          </c:extLst>
        </c:ser>
        <c:ser>
          <c:idx val="1"/>
          <c:order val="1"/>
          <c:tx>
            <c:v>pct wrong</c:v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Sheet1!$AD$11:$AS$11</c:f>
              <c:numCache>
                <c:formatCode>_(#,##0%_);\(#,##0%\);_("–"_)_%;_(@_)_%</c:formatCode>
                <c:ptCount val="16"/>
                <c:pt idx="0">
                  <c:v>0.2</c:v>
                </c:pt>
                <c:pt idx="1">
                  <c:v>0.14285714285714285</c:v>
                </c:pt>
                <c:pt idx="2">
                  <c:v>0.38095238095238093</c:v>
                </c:pt>
                <c:pt idx="3">
                  <c:v>0.33333333333333331</c:v>
                </c:pt>
                <c:pt idx="4">
                  <c:v>0.33333333333333331</c:v>
                </c:pt>
                <c:pt idx="5">
                  <c:v>0.34482758620689657</c:v>
                </c:pt>
                <c:pt idx="6">
                  <c:v>0.75</c:v>
                </c:pt>
                <c:pt idx="7">
                  <c:v>0</c:v>
                </c:pt>
                <c:pt idx="8">
                  <c:v>0.23529411764705882</c:v>
                </c:pt>
                <c:pt idx="9">
                  <c:v>0</c:v>
                </c:pt>
                <c:pt idx="10">
                  <c:v>0.29411764705882354</c:v>
                </c:pt>
                <c:pt idx="11">
                  <c:v>0.41666666666666669</c:v>
                </c:pt>
                <c:pt idx="12">
                  <c:v>0.5</c:v>
                </c:pt>
                <c:pt idx="13">
                  <c:v>0.32</c:v>
                </c:pt>
                <c:pt idx="14">
                  <c:v>0.5</c:v>
                </c:pt>
                <c:pt idx="15">
                  <c:v>0.33333333333333331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DC0-4F60-9815-E0469474E4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39936224"/>
        <c:axId val="1639930864"/>
      </c:barChart>
      <c:catAx>
        <c:axId val="1639936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9930864"/>
        <c:crosses val="autoZero"/>
        <c:auto val="1"/>
        <c:lblAlgn val="ctr"/>
        <c:lblOffset val="100"/>
        <c:noMultiLvlLbl val="0"/>
      </c:catAx>
      <c:valAx>
        <c:axId val="163993086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#,##0%_);\(#,##0%\);_(&quot;–&quot;_)_%;_(@_)_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99362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pct correct</a:t>
            </a:r>
            <a:r>
              <a:rPr lang="en-US" baseline="0"/>
              <a:t>(y) by time (x)  by difficulty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Sheet1!$CP$16</c:f>
              <c:strCache>
                <c:ptCount val="1"/>
                <c:pt idx="0">
                  <c:v>sub 600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Sheet1!$CO$19:$CO$41</c:f>
              <c:numCache>
                <c:formatCode>General</c:formatCode>
                <c:ptCount val="23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  <c:pt idx="12">
                  <c:v>3.25</c:v>
                </c:pt>
                <c:pt idx="13">
                  <c:v>3.5</c:v>
                </c:pt>
                <c:pt idx="14">
                  <c:v>3.75</c:v>
                </c:pt>
                <c:pt idx="15">
                  <c:v>4</c:v>
                </c:pt>
                <c:pt idx="16">
                  <c:v>4.25</c:v>
                </c:pt>
                <c:pt idx="17">
                  <c:v>4.5</c:v>
                </c:pt>
                <c:pt idx="18">
                  <c:v>4.75</c:v>
                </c:pt>
                <c:pt idx="19">
                  <c:v>5</c:v>
                </c:pt>
                <c:pt idx="20">
                  <c:v>5.25</c:v>
                </c:pt>
                <c:pt idx="21">
                  <c:v>5.5</c:v>
                </c:pt>
                <c:pt idx="22">
                  <c:v>5.75</c:v>
                </c:pt>
              </c:numCache>
            </c:numRef>
          </c:xVal>
          <c:yVal>
            <c:numRef>
              <c:f>Sheet1!$CP$19:$CP$41</c:f>
              <c:numCache>
                <c:formatCode>_(#,##0.0%_);\(#,##0.0%\);_("–"_)_%;_(@_)_%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3BB-44E6-B3B7-39F1C71D8F96}"/>
            </c:ext>
          </c:extLst>
        </c:ser>
        <c:ser>
          <c:idx val="1"/>
          <c:order val="1"/>
          <c:tx>
            <c:strRef>
              <c:f>Sheet1!$CQ$16</c:f>
              <c:strCache>
                <c:ptCount val="1"/>
                <c:pt idx="0">
                  <c:v>600-700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Sheet1!$CO$19:$CO$41</c:f>
              <c:numCache>
                <c:formatCode>General</c:formatCode>
                <c:ptCount val="23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  <c:pt idx="12">
                  <c:v>3.25</c:v>
                </c:pt>
                <c:pt idx="13">
                  <c:v>3.5</c:v>
                </c:pt>
                <c:pt idx="14">
                  <c:v>3.75</c:v>
                </c:pt>
                <c:pt idx="15">
                  <c:v>4</c:v>
                </c:pt>
                <c:pt idx="16">
                  <c:v>4.25</c:v>
                </c:pt>
                <c:pt idx="17">
                  <c:v>4.5</c:v>
                </c:pt>
                <c:pt idx="18">
                  <c:v>4.75</c:v>
                </c:pt>
                <c:pt idx="19">
                  <c:v>5</c:v>
                </c:pt>
                <c:pt idx="20">
                  <c:v>5.25</c:v>
                </c:pt>
                <c:pt idx="21">
                  <c:v>5.5</c:v>
                </c:pt>
                <c:pt idx="22">
                  <c:v>5.75</c:v>
                </c:pt>
              </c:numCache>
            </c:numRef>
          </c:xVal>
          <c:yVal>
            <c:numRef>
              <c:f>Sheet1!$CQ$19:$CQ$41</c:f>
              <c:numCache>
                <c:formatCode>_(#,##0.0%_);\(#,##0.0%\);_("–"_)_%;_(@_)_%</c:formatCode>
                <c:ptCount val="23"/>
                <c:pt idx="0">
                  <c:v>0.86111111111111116</c:v>
                </c:pt>
                <c:pt idx="1">
                  <c:v>0.86111111111111116</c:v>
                </c:pt>
                <c:pt idx="2">
                  <c:v>0.86111111111111116</c:v>
                </c:pt>
                <c:pt idx="3">
                  <c:v>0.86111111111111116</c:v>
                </c:pt>
                <c:pt idx="4">
                  <c:v>0.8571428571428571</c:v>
                </c:pt>
                <c:pt idx="5">
                  <c:v>0.84375</c:v>
                </c:pt>
                <c:pt idx="6">
                  <c:v>0.8214285714285714</c:v>
                </c:pt>
                <c:pt idx="7">
                  <c:v>0.80769230769230771</c:v>
                </c:pt>
                <c:pt idx="8">
                  <c:v>0.77272727272727271</c:v>
                </c:pt>
                <c:pt idx="9">
                  <c:v>0.77272727272727271</c:v>
                </c:pt>
                <c:pt idx="10">
                  <c:v>0.70588235294117652</c:v>
                </c:pt>
                <c:pt idx="11">
                  <c:v>0.6875</c:v>
                </c:pt>
                <c:pt idx="12">
                  <c:v>0.58333333333333337</c:v>
                </c:pt>
                <c:pt idx="13">
                  <c:v>0.54545454545454541</c:v>
                </c:pt>
                <c:pt idx="14">
                  <c:v>0.42857142857142855</c:v>
                </c:pt>
                <c:pt idx="15">
                  <c:v>0.5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3BB-44E6-B3B7-39F1C71D8F96}"/>
            </c:ext>
          </c:extLst>
        </c:ser>
        <c:ser>
          <c:idx val="2"/>
          <c:order val="2"/>
          <c:tx>
            <c:strRef>
              <c:f>Sheet1!$CR$16</c:f>
              <c:strCache>
                <c:ptCount val="1"/>
                <c:pt idx="0">
                  <c:v>700</c:v>
                </c:pt>
              </c:strCache>
            </c:strRef>
          </c:tx>
          <c:spPr>
            <a:ln w="25400" cap="rnd">
              <a:solidFill>
                <a:schemeClr val="bg1">
                  <a:lumMod val="7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Sheet1!$CO$19:$CO$41</c:f>
              <c:numCache>
                <c:formatCode>General</c:formatCode>
                <c:ptCount val="23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  <c:pt idx="12">
                  <c:v>3.25</c:v>
                </c:pt>
                <c:pt idx="13">
                  <c:v>3.5</c:v>
                </c:pt>
                <c:pt idx="14">
                  <c:v>3.75</c:v>
                </c:pt>
                <c:pt idx="15">
                  <c:v>4</c:v>
                </c:pt>
                <c:pt idx="16">
                  <c:v>4.25</c:v>
                </c:pt>
                <c:pt idx="17">
                  <c:v>4.5</c:v>
                </c:pt>
                <c:pt idx="18">
                  <c:v>4.75</c:v>
                </c:pt>
                <c:pt idx="19">
                  <c:v>5</c:v>
                </c:pt>
                <c:pt idx="20">
                  <c:v>5.25</c:v>
                </c:pt>
                <c:pt idx="21">
                  <c:v>5.5</c:v>
                </c:pt>
                <c:pt idx="22">
                  <c:v>5.75</c:v>
                </c:pt>
              </c:numCache>
            </c:numRef>
          </c:xVal>
          <c:yVal>
            <c:numRef>
              <c:f>Sheet1!$CR$19:$CR$41</c:f>
              <c:numCache>
                <c:formatCode>_(#,##0.0%_);\(#,##0.0%\);_("–"_)_%;_(@_)_%</c:formatCode>
                <c:ptCount val="23"/>
                <c:pt idx="0">
                  <c:v>0.65163934426229508</c:v>
                </c:pt>
                <c:pt idx="1">
                  <c:v>0.65163934426229508</c:v>
                </c:pt>
                <c:pt idx="2">
                  <c:v>0.64876033057851235</c:v>
                </c:pt>
                <c:pt idx="3">
                  <c:v>0.64583333333333337</c:v>
                </c:pt>
                <c:pt idx="4">
                  <c:v>0.64224137931034486</c:v>
                </c:pt>
                <c:pt idx="5">
                  <c:v>0.64628820960698685</c:v>
                </c:pt>
                <c:pt idx="6">
                  <c:v>0.6383928571428571</c:v>
                </c:pt>
                <c:pt idx="7">
                  <c:v>0.63942307692307687</c:v>
                </c:pt>
                <c:pt idx="8">
                  <c:v>0.6384180790960452</c:v>
                </c:pt>
                <c:pt idx="9">
                  <c:v>0.62893081761006286</c:v>
                </c:pt>
                <c:pt idx="10">
                  <c:v>0.59854014598540151</c:v>
                </c:pt>
                <c:pt idx="11">
                  <c:v>0.59322033898305082</c:v>
                </c:pt>
                <c:pt idx="12">
                  <c:v>0.63855421686746983</c:v>
                </c:pt>
                <c:pt idx="13">
                  <c:v>0.66216216216216217</c:v>
                </c:pt>
                <c:pt idx="14">
                  <c:v>0.6071428571428571</c:v>
                </c:pt>
                <c:pt idx="15">
                  <c:v>0.63043478260869568</c:v>
                </c:pt>
                <c:pt idx="16">
                  <c:v>0.68181818181818177</c:v>
                </c:pt>
                <c:pt idx="17">
                  <c:v>0.625</c:v>
                </c:pt>
                <c:pt idx="18">
                  <c:v>0.63636363636363635</c:v>
                </c:pt>
                <c:pt idx="19">
                  <c:v>0.66666666666666663</c:v>
                </c:pt>
                <c:pt idx="20">
                  <c:v>0.5</c:v>
                </c:pt>
                <c:pt idx="21">
                  <c:v>0.5</c:v>
                </c:pt>
                <c:pt idx="22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3BB-44E6-B3B7-39F1C71D8F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5798192"/>
        <c:axId val="345796944"/>
      </c:scatterChart>
      <c:valAx>
        <c:axId val="3457981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5796944"/>
        <c:crosses val="autoZero"/>
        <c:crossBetween val="midCat"/>
      </c:valAx>
      <c:valAx>
        <c:axId val="34579694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#,##0.0%_);\(#,##0.0%\);_(&quot;–&quot;_)_%;_(@_)_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57981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224166</xdr:colOff>
      <xdr:row>16</xdr:row>
      <xdr:rowOff>113975</xdr:rowOff>
    </xdr:from>
    <xdr:to>
      <xdr:col>66</xdr:col>
      <xdr:colOff>467823</xdr:colOff>
      <xdr:row>28</xdr:row>
      <xdr:rowOff>63713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FDD06FC-8ADD-4790-9DDE-C8FE921813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96</xdr:col>
      <xdr:colOff>245181</xdr:colOff>
      <xdr:row>35</xdr:row>
      <xdr:rowOff>105834</xdr:rowOff>
    </xdr:from>
    <xdr:to>
      <xdr:col>110</xdr:col>
      <xdr:colOff>458611</xdr:colOff>
      <xdr:row>54</xdr:row>
      <xdr:rowOff>26450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7023415-020B-4525-9E00-0D46926C91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://gmatclub.com/forum/search.php?search_tags=all&amp;selected_search_tags%5B%5D=115&amp;selected_search_tags%5B%5D=226" TargetMode="External"/><Relationship Id="rId170" Type="http://schemas.openxmlformats.org/officeDocument/2006/relationships/hyperlink" Target="https://gmatclub.com/forum/household-indebtedness-which-some-theorists-regard-as-causing-recessi-316626.html" TargetMode="External"/><Relationship Id="rId268" Type="http://schemas.openxmlformats.org/officeDocument/2006/relationships/hyperlink" Target="https://gmatclub.com/forum/it-has-been-discovered-that-a-chemical-compound-present-in-a-liquid-sp-328176.html" TargetMode="External"/><Relationship Id="rId475" Type="http://schemas.openxmlformats.org/officeDocument/2006/relationships/hyperlink" Target="https://gmatclub.com/forum/engineer-i-ve-noticed-that-the-builders-are-mixing-10-more-than-the-354322.html" TargetMode="External"/><Relationship Id="rId682" Type="http://schemas.openxmlformats.org/officeDocument/2006/relationships/hyperlink" Target="https://gmatclub.com/forum/counselor-constantly-comparing-oneself-to-those-one-sees-as-more-able-370097.html" TargetMode="External"/><Relationship Id="rId128" Type="http://schemas.openxmlformats.org/officeDocument/2006/relationships/hyperlink" Target="https://gmatclub.com/forum/affirmative-action-is-good-business-so-asserted-the-national-associat-11241.html" TargetMode="External"/><Relationship Id="rId335" Type="http://schemas.openxmlformats.org/officeDocument/2006/relationships/hyperlink" Target="https://gmatclub.com/forum/engineer-cranes-are-expensive-to-hire-and-must-be-operated-by-trained-335860.html" TargetMode="External"/><Relationship Id="rId542" Type="http://schemas.openxmlformats.org/officeDocument/2006/relationships/hyperlink" Target="https://gmatclub.com/forum/parent-a-watching-television-is-harmless-in-fact-some-channels-broa-359350.html" TargetMode="External"/><Relationship Id="rId987" Type="http://schemas.openxmlformats.org/officeDocument/2006/relationships/hyperlink" Target="https://gmatclub.com/forum/the-fire-that-destroyed-the-municipal-building-started-before-dawn-thi-315819.html" TargetMode="External"/><Relationship Id="rId1172" Type="http://schemas.openxmlformats.org/officeDocument/2006/relationships/hyperlink" Target="https://gmatclub.com/forum/topic65028.html" TargetMode="External"/><Relationship Id="rId402" Type="http://schemas.openxmlformats.org/officeDocument/2006/relationships/hyperlink" Target="https://gmatclub.com/forum/it-is-not-uncommon-for-close-synonyms-to-be-understood-to-share-the-sa-344688.html" TargetMode="External"/><Relationship Id="rId847" Type="http://schemas.openxmlformats.org/officeDocument/2006/relationships/hyperlink" Target="https://gmatclub.com/forum/elephants-have-an-exceptional-memory-enabling-them-to-find-their-way-331880.html" TargetMode="External"/><Relationship Id="rId1032" Type="http://schemas.openxmlformats.org/officeDocument/2006/relationships/hyperlink" Target="https://gmatclub.com/forum/the-number-of-articles-concerning-the-use-of-sensatorium-dummies-186395.html" TargetMode="External"/><Relationship Id="rId707" Type="http://schemas.openxmlformats.org/officeDocument/2006/relationships/hyperlink" Target="https://gmatclub.com/forum/a-consumer-survey-of-independent-feature-films-revealed-that-the-perce-350591.html" TargetMode="External"/><Relationship Id="rId914" Type="http://schemas.openxmlformats.org/officeDocument/2006/relationships/hyperlink" Target="https://gmatclub.com/forum/seafood-restaurants-in-snare-island-generally-serve-only-fish-caught-324428.html" TargetMode="External"/><Relationship Id="rId43" Type="http://schemas.openxmlformats.org/officeDocument/2006/relationships/hyperlink" Target="http://gmatclub.com/forum/search.php?search_tags=all&amp;selected_search_tags%5B%5D=119&amp;selected_search_tags%5B%5D=227" TargetMode="External"/><Relationship Id="rId192" Type="http://schemas.openxmlformats.org/officeDocument/2006/relationships/hyperlink" Target="https://gmatclub.com/forum/although-physicians-are-alleged-to-hide-their-colleagues-medical-inco-318823.html" TargetMode="External"/><Relationship Id="rId497" Type="http://schemas.openxmlformats.org/officeDocument/2006/relationships/hyperlink" Target="https://gmatclub.com/forum/many-universities-offer-two-types-of-learning-frontal-in-class-lectu-355500.html" TargetMode="External"/><Relationship Id="rId357" Type="http://schemas.openxmlformats.org/officeDocument/2006/relationships/hyperlink" Target="https://gmatclub.com/forum/the-purpose-of-the-proposed-law-requiring-a-doctor-s-prescription-for-338574.html" TargetMode="External"/><Relationship Id="rId1194" Type="http://schemas.openxmlformats.org/officeDocument/2006/relationships/hyperlink" Target="https://gmatclub.com/forum/topic48272.html" TargetMode="External"/><Relationship Id="rId217" Type="http://schemas.openxmlformats.org/officeDocument/2006/relationships/hyperlink" Target="https://gmatclub.com/forum/having-an-efficient-attractive-subway-system-makes-good-economic-sens-322035.html" TargetMode="External"/><Relationship Id="rId564" Type="http://schemas.openxmlformats.org/officeDocument/2006/relationships/hyperlink" Target="https://gmatclub.com/forum/every-business-searches-for-the-quickest-service-at-the-lowest-price-362268.html" TargetMode="External"/><Relationship Id="rId771" Type="http://schemas.openxmlformats.org/officeDocument/2006/relationships/hyperlink" Target="https://gmatclub.com/forum/in-response-to-a-recent-survey-conducted-by-a-newspaper-in-quantos-cit-341110.html" TargetMode="External"/><Relationship Id="rId869" Type="http://schemas.openxmlformats.org/officeDocument/2006/relationships/hyperlink" Target="https://gmatclub.com/forum/there-are-two-available-procedures-for-treating-heart-disease-the-two-329814.html" TargetMode="External"/><Relationship Id="rId424" Type="http://schemas.openxmlformats.org/officeDocument/2006/relationships/hyperlink" Target="https://gmatclub.com/forum/a-certain-town-s-pizza-shop-initiated-an-advertising-campaign-to-bring-348203.html" TargetMode="External"/><Relationship Id="rId631" Type="http://schemas.openxmlformats.org/officeDocument/2006/relationships/hyperlink" Target="https://gmatclub.com/forum/monarchy-a-stable-form-of-government-for-many-centuries-came-under-g-366390.html" TargetMode="External"/><Relationship Id="rId729" Type="http://schemas.openxmlformats.org/officeDocument/2006/relationships/hyperlink" Target="https://gmatclub.com/forum/the-paintings-of-french-painter-trianne-dejere-sold-best-in-the-period-347619.html" TargetMode="External"/><Relationship Id="rId1054" Type="http://schemas.openxmlformats.org/officeDocument/2006/relationships/hyperlink" Target="https://gmatclub.com/forum/chiu-the-belief-that-a-person-is-always-morally-blameworthy-for-feeli-372163.html" TargetMode="External"/><Relationship Id="rId936" Type="http://schemas.openxmlformats.org/officeDocument/2006/relationships/hyperlink" Target="https://gmatclub.com/forum/the-southern-half-of-a-certain-region-of-the-earth-was-covered-entirel-321431.html" TargetMode="External"/><Relationship Id="rId1121" Type="http://schemas.openxmlformats.org/officeDocument/2006/relationships/hyperlink" Target="https://gmatclub.com/forum/judy-traditionally-republican-administrations-have-supported-free-tr-299994.html" TargetMode="External"/><Relationship Id="rId1219" Type="http://schemas.openxmlformats.org/officeDocument/2006/relationships/hyperlink" Target="https://gmatclub.com/forum/topic3798.html" TargetMode="External"/><Relationship Id="rId65" Type="http://schemas.openxmlformats.org/officeDocument/2006/relationships/hyperlink" Target="https://gmatclub.com/forum/outsourcing-is-the-practice-of-obtaining-from-an-independent-supplier-53143.html" TargetMode="External"/><Relationship Id="rId281" Type="http://schemas.openxmlformats.org/officeDocument/2006/relationships/hyperlink" Target="https://gmatclub.com/forum/the-citizens-of-country-777-pay-very-high-prices-for-internet-connecti-329926.html" TargetMode="External"/><Relationship Id="rId141" Type="http://schemas.openxmlformats.org/officeDocument/2006/relationships/hyperlink" Target="https://gmatclub.com/forum/if-there-is-an-oil-supply-disruption-resulting-in-higher-international-138144.html" TargetMode="External"/><Relationship Id="rId379" Type="http://schemas.openxmlformats.org/officeDocument/2006/relationships/hyperlink" Target="https://gmatclub.com/forum/financial-expert-our-country-has-a-very-high-debt-to-gdp-ratio-and-it-341403.html" TargetMode="External"/><Relationship Id="rId586" Type="http://schemas.openxmlformats.org/officeDocument/2006/relationships/hyperlink" Target="https://gmatclub.com/forum/in-the-orienteering-game-of-tripletrax-points-are-scored-when-team-a-364147.html" TargetMode="External"/><Relationship Id="rId793" Type="http://schemas.openxmlformats.org/officeDocument/2006/relationships/hyperlink" Target="https://gmatclub.com/forum/during-the-past-year-nationwide-membership-in-health-and-fitness-club-338492.html" TargetMode="External"/><Relationship Id="rId7" Type="http://schemas.openxmlformats.org/officeDocument/2006/relationships/hyperlink" Target="http://gmatclub.com/forum/search.php?search_tags=all&amp;selected_search_tags%5B%5D=119&amp;selected_search_tags%5B%5D=168" TargetMode="External"/><Relationship Id="rId239" Type="http://schemas.openxmlformats.org/officeDocument/2006/relationships/hyperlink" Target="https://gmatclub.com/forum/mark-the-taxes-on-our-business-are-really-high-here-we-should-move-325082.html" TargetMode="External"/><Relationship Id="rId446" Type="http://schemas.openxmlformats.org/officeDocument/2006/relationships/hyperlink" Target="https://gmatclub.com/forum/historian-it-is-often-claimed-that-in-many-ancient-societies-spices-351104.html" TargetMode="External"/><Relationship Id="rId653" Type="http://schemas.openxmlformats.org/officeDocument/2006/relationships/hyperlink" Target="https://gmatclub.com/forum/there-are-two-available-procedures-for-treating-heart-disease-the-two-368010.html" TargetMode="External"/><Relationship Id="rId1076" Type="http://schemas.openxmlformats.org/officeDocument/2006/relationships/hyperlink" Target="https://gmatclub.com/forum/two-paleontologists-dr-tyson-and-dr-rees-disagree-over-the-interpre-94264.html" TargetMode="External"/><Relationship Id="rId306" Type="http://schemas.openxmlformats.org/officeDocument/2006/relationships/hyperlink" Target="https://gmatclub.com/forum/recent-research-has-shown-that-when-calculators-are-allowed-into-class-332357.html" TargetMode="External"/><Relationship Id="rId860" Type="http://schemas.openxmlformats.org/officeDocument/2006/relationships/hyperlink" Target="https://gmatclub.com/forum/ceo-graphic-design-is-a-major-aspect-of-any-successful-website-to-en-330783.html" TargetMode="External"/><Relationship Id="rId958" Type="http://schemas.openxmlformats.org/officeDocument/2006/relationships/hyperlink" Target="https://gmatclub.com/forum/the-recent-increases-in-health-insurance-premiums-are-unnecessary-and-318728.html" TargetMode="External"/><Relationship Id="rId1143" Type="http://schemas.openxmlformats.org/officeDocument/2006/relationships/hyperlink" Target="https://gmatclub.com/forum/modern-navigation-systems-which-are-found-in-most-of-today-s-commerci-137767.html" TargetMode="External"/><Relationship Id="rId87" Type="http://schemas.openxmlformats.org/officeDocument/2006/relationships/hyperlink" Target="https://gmatclub.com/forum/between-1980-and-2000-the-sea-otter-population-of-the-aleutian-islands-202574.html" TargetMode="External"/><Relationship Id="rId513" Type="http://schemas.openxmlformats.org/officeDocument/2006/relationships/hyperlink" Target="https://gmatclub.com/forum/when-joe-goes-to-see-his-favorite-football-team-play-he-sometimes-sit-356406.html" TargetMode="External"/><Relationship Id="rId720" Type="http://schemas.openxmlformats.org/officeDocument/2006/relationships/hyperlink" Target="https://gmatclub.com/forum/the-incidence-of-suicide-in-the-country-of-travonia-has-increased-dram-348984.html" TargetMode="External"/><Relationship Id="rId818" Type="http://schemas.openxmlformats.org/officeDocument/2006/relationships/hyperlink" Target="https://gmatclub.com/forum/recent-research-conducted-in-city-x-shows-that-children-who-are-not-fa-335275.html" TargetMode="External"/><Relationship Id="rId1003" Type="http://schemas.openxmlformats.org/officeDocument/2006/relationships/hyperlink" Target="https://gmatclub.com/forum/recent-estimates-predict-that-between-1982-and-1995-the-89355.html" TargetMode="External"/><Relationship Id="rId1210" Type="http://schemas.openxmlformats.org/officeDocument/2006/relationships/hyperlink" Target="https://gmatclub.com/forum/topic25610.html" TargetMode="External"/><Relationship Id="rId14" Type="http://schemas.openxmlformats.org/officeDocument/2006/relationships/hyperlink" Target="http://gmatclub.com/forum/search.php?search_tags=all&amp;selected_search_tags%5B%5D=200&amp;selected_search_tags%5B%5D=168" TargetMode="External"/><Relationship Id="rId163" Type="http://schemas.openxmlformats.org/officeDocument/2006/relationships/hyperlink" Target="https://gmatclub.com/forum/people-often-pronounce-a-word-differently-when-asked-to-read-written-315895.html" TargetMode="External"/><Relationship Id="rId370" Type="http://schemas.openxmlformats.org/officeDocument/2006/relationships/hyperlink" Target="https://gmatclub.com/forum/the-prime-principle-of-economics-is-that-prices-are-determined-by-supp-340023.html" TargetMode="External"/><Relationship Id="rId230" Type="http://schemas.openxmlformats.org/officeDocument/2006/relationships/hyperlink" Target="https://gmatclub.com/forum/anders-the-physical-structure-of-the-brain-plays-an-important-role-in-323719.html" TargetMode="External"/><Relationship Id="rId468" Type="http://schemas.openxmlformats.org/officeDocument/2006/relationships/hyperlink" Target="https://gmatclub.com/forum/the-art-of-waging-war-has-reached-a-high-level-of-detail-throughout-th-354045.html" TargetMode="External"/><Relationship Id="rId675" Type="http://schemas.openxmlformats.org/officeDocument/2006/relationships/hyperlink" Target="https://gmatclub.com/forum/trainer-research-shows-that-when-dogs-are-neutered-in-early-puppyhood-369531.html" TargetMode="External"/><Relationship Id="rId882" Type="http://schemas.openxmlformats.org/officeDocument/2006/relationships/hyperlink" Target="https://gmatclub.com/forum/toddlers-are-watching-television-more-than-twice-as-much-as-they-did-328057.html" TargetMode="External"/><Relationship Id="rId1098" Type="http://schemas.openxmlformats.org/officeDocument/2006/relationships/hyperlink" Target="https://gmatclub.com/forum/a-certain-cultivated-herb-is-one-of-a-group-of-closely-related-plants-205067.html" TargetMode="External"/><Relationship Id="rId328" Type="http://schemas.openxmlformats.org/officeDocument/2006/relationships/hyperlink" Target="https://gmatclub.com/forum/though-the-strict-syntax-of-the-current-prevailing-animation-scripting-334882.html" TargetMode="External"/><Relationship Id="rId535" Type="http://schemas.openxmlformats.org/officeDocument/2006/relationships/hyperlink" Target="https://gmatclub.com/forum/every-year-may-seas-employees-are-required-to-attend-seminars-that-fo-358386.html" TargetMode="External"/><Relationship Id="rId742" Type="http://schemas.openxmlformats.org/officeDocument/2006/relationships/hyperlink" Target="https://gmatclub.com/forum/a-proposal-has-recently-been-floated-by-the-government-to-increase-roa-345250.html" TargetMode="External"/><Relationship Id="rId1165" Type="http://schemas.openxmlformats.org/officeDocument/2006/relationships/hyperlink" Target="https://gmatclub.com/forum/topic82132.html" TargetMode="External"/><Relationship Id="rId602" Type="http://schemas.openxmlformats.org/officeDocument/2006/relationships/hyperlink" Target="https://gmatclub.com/forum/country-g-and-country-h-have-been-engaged-in-a-cold-war-for-almost-364847.html" TargetMode="External"/><Relationship Id="rId1025" Type="http://schemas.openxmlformats.org/officeDocument/2006/relationships/hyperlink" Target="https://gmatclub.com/forum/opponents-of-laws-that-require-automobile-drivers-and-passengers-to-we-84620.html" TargetMode="External"/><Relationship Id="rId1232" Type="http://schemas.openxmlformats.org/officeDocument/2006/relationships/hyperlink" Target="https://gmatclub.com/forum/topic57912.html" TargetMode="External"/><Relationship Id="rId907" Type="http://schemas.openxmlformats.org/officeDocument/2006/relationships/hyperlink" Target="https://gmatclub.com/forum/local-visitors-to-nature-reserves-in-south-africa-often-complain-that-325395.html" TargetMode="External"/><Relationship Id="rId36" Type="http://schemas.openxmlformats.org/officeDocument/2006/relationships/hyperlink" Target="http://gmatclub.com/forum/search.php?search_tags=all&amp;selected_search_tags%5B%5D=247&amp;selected_search_tags%5B%5D=226" TargetMode="External"/><Relationship Id="rId185" Type="http://schemas.openxmlformats.org/officeDocument/2006/relationships/hyperlink" Target="https://gmatclub.com/forum/an-office-building-at-state-university-contains-a-concrete-stairway-318157.html" TargetMode="External"/><Relationship Id="rId392" Type="http://schemas.openxmlformats.org/officeDocument/2006/relationships/hyperlink" Target="https://gmatclub.com/forum/the-perceived-value-of-goods-and-services-rather-than-just-their-pric-343293.html" TargetMode="External"/><Relationship Id="rId697" Type="http://schemas.openxmlformats.org/officeDocument/2006/relationships/hyperlink" Target="https://gmatclub.com/forum/in-an-attempt-to-counter-a-rise-in-the-number-of-cases-of-child-neglec-351970.html" TargetMode="External"/><Relationship Id="rId252" Type="http://schemas.openxmlformats.org/officeDocument/2006/relationships/hyperlink" Target="https://gmatclub.com/forum/anny-chross-is-a-known-detective-novelist-having-noticed-a-survey-sta-326462.html" TargetMode="External"/><Relationship Id="rId1187" Type="http://schemas.openxmlformats.org/officeDocument/2006/relationships/hyperlink" Target="https://gmatclub.com/forum/topic67491.html" TargetMode="External"/><Relationship Id="rId112" Type="http://schemas.openxmlformats.org/officeDocument/2006/relationships/hyperlink" Target="https://gmatclub.com/forum/by-analyzing-the-garbage-of-a-large-number-of-average-sized-111143.html" TargetMode="External"/><Relationship Id="rId557" Type="http://schemas.openxmlformats.org/officeDocument/2006/relationships/hyperlink" Target="https://gmatclub.com/forum/many-consumer-products-contain-organic-ingredients-since-such-ingredi-361168.html" TargetMode="External"/><Relationship Id="rId764" Type="http://schemas.openxmlformats.org/officeDocument/2006/relationships/hyperlink" Target="https://gmatclub.com/forum/a-recent-experiment-has-revealed-that-a-person-stands-the-best-chance-342368.html" TargetMode="External"/><Relationship Id="rId971" Type="http://schemas.openxmlformats.org/officeDocument/2006/relationships/hyperlink" Target="https://gmatclub.com/forum/some-scientists-believe-that-the-relationship-between-mice-and-humans-317346.html" TargetMode="External"/><Relationship Id="rId417" Type="http://schemas.openxmlformats.org/officeDocument/2006/relationships/hyperlink" Target="https://gmatclub.com/forum/a-team-of-researchers-at-a-university-hospital-has-developed-a-chemica-347115.html" TargetMode="External"/><Relationship Id="rId624" Type="http://schemas.openxmlformats.org/officeDocument/2006/relationships/hyperlink" Target="https://gmatclub.com/forum/publisher-i-believe-we-will-not-publish-any-science-fiction-and-fanta-366045.html" TargetMode="External"/><Relationship Id="rId831" Type="http://schemas.openxmlformats.org/officeDocument/2006/relationships/hyperlink" Target="https://gmatclub.com/forum/contrary-to-a-former-estimation-made-by-the-head-of-the-tourism-indust-333760.html" TargetMode="External"/><Relationship Id="rId1047" Type="http://schemas.openxmlformats.org/officeDocument/2006/relationships/hyperlink" Target="https://gmatclub.com/forum/as-an-experienced-labor-organizer-and-the-former-head-of-one-90329.html" TargetMode="External"/><Relationship Id="rId929" Type="http://schemas.openxmlformats.org/officeDocument/2006/relationships/hyperlink" Target="https://gmatclub.com/forum/politician-my-opponents-argue-that-the-future-of-our-city-depends-on-322455.html" TargetMode="External"/><Relationship Id="rId1114" Type="http://schemas.openxmlformats.org/officeDocument/2006/relationships/hyperlink" Target="https://gmatclub.com/forum/the-cotton-farms-of-country-q-became-so-productive-that-the-market-cou-24958.html" TargetMode="External"/><Relationship Id="rId58" Type="http://schemas.openxmlformats.org/officeDocument/2006/relationships/hyperlink" Target="https://gmatclub.com/forum/paretan-newspaper-editor-david-salino-assails-as-distorted-our-quotat-338775.html" TargetMode="External"/><Relationship Id="rId274" Type="http://schemas.openxmlformats.org/officeDocument/2006/relationships/hyperlink" Target="https://gmatclub.com/forum/recent-research-has-suggested-that-best-selling-authors-gradually-lose-329120.html" TargetMode="External"/><Relationship Id="rId481" Type="http://schemas.openxmlformats.org/officeDocument/2006/relationships/hyperlink" Target="https://gmatclub.com/forum/student-a-we-have-a-big-test-at-8-am-tomorrow-before-our-last-test-354655.html" TargetMode="External"/><Relationship Id="rId134" Type="http://schemas.openxmlformats.org/officeDocument/2006/relationships/hyperlink" Target="https://gmatclub.com/forum/on-the-basis-of-a-decrease-in-the-college-age-population-many-college-110716.html" TargetMode="External"/><Relationship Id="rId579" Type="http://schemas.openxmlformats.org/officeDocument/2006/relationships/hyperlink" Target="https://gmatclub.com/forum/economist-a-banks-offer-only-small-interest-rates-for-money-being-sto-363544.html" TargetMode="External"/><Relationship Id="rId786" Type="http://schemas.openxmlformats.org/officeDocument/2006/relationships/hyperlink" Target="https://gmatclub.com/forum/food-allergies-account-for-more-than-thirty-thousand-emergency-departm-339276.html" TargetMode="External"/><Relationship Id="rId993" Type="http://schemas.openxmlformats.org/officeDocument/2006/relationships/hyperlink" Target="https://gmatclub.com/forum/domestic-agriculture-is-struggling-because-agriculture-from-overseas-i-304014.html" TargetMode="External"/><Relationship Id="rId341" Type="http://schemas.openxmlformats.org/officeDocument/2006/relationships/hyperlink" Target="https://gmatclub.com/forum/although-measuring-the-productivity-of-outside-consultants-is-a-comple-336595.html" TargetMode="External"/><Relationship Id="rId439" Type="http://schemas.openxmlformats.org/officeDocument/2006/relationships/hyperlink" Target="https://gmatclub.com/forum/the-city-of-northtown-collects-an-average-of-2-2-million-in-business-350130.html" TargetMode="External"/><Relationship Id="rId646" Type="http://schemas.openxmlformats.org/officeDocument/2006/relationships/hyperlink" Target="https://gmatclub.com/forum/more-than-83-people-have-died-from-the-symptoms-of-an-unknown-virus-367708.html" TargetMode="External"/><Relationship Id="rId1069" Type="http://schemas.openxmlformats.org/officeDocument/2006/relationships/hyperlink" Target="https://gmatclub.com/forum/anger-in-response-to-insults-is-unreasonable-for-insults-are-merely-a-270330.html" TargetMode="External"/><Relationship Id="rId201" Type="http://schemas.openxmlformats.org/officeDocument/2006/relationships/hyperlink" Target="https://gmatclub.com/forum/when-the-pinecrest-animal-shelter-a-charitable-organization-was-in-319954.html" TargetMode="External"/><Relationship Id="rId506" Type="http://schemas.openxmlformats.org/officeDocument/2006/relationships/hyperlink" Target="https://gmatclub.com/forum/spokesperson-for-company-ex-many-residents-of-the-area-surrounding-th-356061.html" TargetMode="External"/><Relationship Id="rId853" Type="http://schemas.openxmlformats.org/officeDocument/2006/relationships/hyperlink" Target="https://gmatclub.com/forum/in-city-cyclemania-all-the-bicycles-were-painted-black-331344.html" TargetMode="External"/><Relationship Id="rId1136" Type="http://schemas.openxmlformats.org/officeDocument/2006/relationships/hyperlink" Target="https://gmatclub.com/forum/although-fullerenes-spherical-molecules-made-entirely-of-carbon-were-78298.html" TargetMode="External"/><Relationship Id="rId713" Type="http://schemas.openxmlformats.org/officeDocument/2006/relationships/hyperlink" Target="https://gmatclub.com/forum/a-business-owner-noticed-that-many-of-her-employees-exhibited-signs-of-349616.html" TargetMode="External"/><Relationship Id="rId920" Type="http://schemas.openxmlformats.org/officeDocument/2006/relationships/hyperlink" Target="https://gmatclub.com/forum/journalist-obviously-though-some-animals-are-purely-carnivorous-non-323626.html" TargetMode="External"/><Relationship Id="rId1203" Type="http://schemas.openxmlformats.org/officeDocument/2006/relationships/hyperlink" Target="https://gmatclub.com/forum/topic26675.html" TargetMode="External"/><Relationship Id="rId296" Type="http://schemas.openxmlformats.org/officeDocument/2006/relationships/hyperlink" Target="https://gmatclub.com/forum/the-rain-throughout-spain-tends-to-stay-mainly-in-the-plains-flowers-331343.html" TargetMode="External"/><Relationship Id="rId156" Type="http://schemas.openxmlformats.org/officeDocument/2006/relationships/hyperlink" Target="https://gmatclub.com/forum/car-dealerships-in-the-state-of-fairview-have-prospered-over-the-term-304015.html" TargetMode="External"/><Relationship Id="rId363" Type="http://schemas.openxmlformats.org/officeDocument/2006/relationships/hyperlink" Target="https://gmatclub.com/forum/studies-show-that-impoverished-families-give-away-a-larger-percentage-339275.html" TargetMode="External"/><Relationship Id="rId570" Type="http://schemas.openxmlformats.org/officeDocument/2006/relationships/hyperlink" Target="https://gmatclub.com/forum/the-average-giraffe-is-six-and-a-half-to-seven-foot-tall-at-the-age-of-363085.html" TargetMode="External"/><Relationship Id="rId223" Type="http://schemas.openxmlformats.org/officeDocument/2006/relationships/hyperlink" Target="https://gmatclub.com/forum/bureaucratic-mechanisms-are-engineered-to-resist-change-thus-despite-322726.html" TargetMode="External"/><Relationship Id="rId430" Type="http://schemas.openxmlformats.org/officeDocument/2006/relationships/hyperlink" Target="https://gmatclub.com/forum/the-incidence-of-suicide-in-the-country-of-travonia-has-increased-dram-349040.html" TargetMode="External"/><Relationship Id="rId668" Type="http://schemas.openxmlformats.org/officeDocument/2006/relationships/hyperlink" Target="https://gmatclub.com/forum/president-of-teachers-union-many-people-are-convinced-that-declin-369124.html" TargetMode="External"/><Relationship Id="rId875" Type="http://schemas.openxmlformats.org/officeDocument/2006/relationships/hyperlink" Target="https://gmatclub.com/forum/in-an-area-that-is-both-agricultural-and-residential-in-nature-nurser-329119.html" TargetMode="External"/><Relationship Id="rId1060" Type="http://schemas.openxmlformats.org/officeDocument/2006/relationships/hyperlink" Target="https://gmatclub.com/forum/carla-professors-at-public-universities-should-receive-paid-leaves-of-370649.html" TargetMode="External"/><Relationship Id="rId528" Type="http://schemas.openxmlformats.org/officeDocument/2006/relationships/hyperlink" Target="https://gmatclub.com/forum/the-takuur-swamp-frog-is-well-known-mainly-due-to-the-peculiar-protrus-357814.html" TargetMode="External"/><Relationship Id="rId735" Type="http://schemas.openxmlformats.org/officeDocument/2006/relationships/hyperlink" Target="https://gmatclub.com/forum/for-many-years-polls-have-shown-that-most-american-taxpayers-fear-the-346612.html" TargetMode="External"/><Relationship Id="rId942" Type="http://schemas.openxmlformats.org/officeDocument/2006/relationships/hyperlink" Target="https://gmatclub.com/forum/sasha-handwriting-analysis-should-be-banned-in-court-as-evidence-of-320683.html" TargetMode="External"/><Relationship Id="rId1158" Type="http://schemas.openxmlformats.org/officeDocument/2006/relationships/hyperlink" Target="https://gmatclub.com/forum/topic53742.html" TargetMode="External"/><Relationship Id="rId1018" Type="http://schemas.openxmlformats.org/officeDocument/2006/relationships/hyperlink" Target="https://gmatclub.com/forum/in-asia-where-palm-trees-are-non-native-the-trees-flowers-30216.html" TargetMode="External"/><Relationship Id="rId1225" Type="http://schemas.openxmlformats.org/officeDocument/2006/relationships/hyperlink" Target="https://gmatclub.com/forum/topic20427.html" TargetMode="External"/><Relationship Id="rId71" Type="http://schemas.openxmlformats.org/officeDocument/2006/relationships/hyperlink" Target="https://gmatclub.com/forum/outbreaks-of-rift-valley-fever-occur-irregularly-in-east-africa-sever-62108.html" TargetMode="External"/><Relationship Id="rId802" Type="http://schemas.openxmlformats.org/officeDocument/2006/relationships/hyperlink" Target="https://gmatclub.com/forum/a-proposal-for-a-new-building-fire-safety-code-requires-that-fireretar-337277.html" TargetMode="External"/><Relationship Id="rId29" Type="http://schemas.openxmlformats.org/officeDocument/2006/relationships/hyperlink" Target="http://gmatclub.com/forum/search.php?search_tags=all&amp;selected_search_tags%5B%5D=123&amp;selected_search_tags%5B%5D=226" TargetMode="External"/><Relationship Id="rId178" Type="http://schemas.openxmlformats.org/officeDocument/2006/relationships/hyperlink" Target="https://gmatclub.com/forum/some-years-ago-an-editorial-defended-unite-states-government-restrict-317347.html" TargetMode="External"/><Relationship Id="rId385" Type="http://schemas.openxmlformats.org/officeDocument/2006/relationships/hyperlink" Target="https://gmatclub.com/forum/according-to-some-people-income-tax-should-be-done-away-with-in-the-342369.html" TargetMode="External"/><Relationship Id="rId592" Type="http://schemas.openxmlformats.org/officeDocument/2006/relationships/hyperlink" Target="https://gmatclub.com/forum/happygo-a-car-rental-company-lowered-its-prices-dramatically-gaining-364365.html" TargetMode="External"/><Relationship Id="rId245" Type="http://schemas.openxmlformats.org/officeDocument/2006/relationships/hyperlink" Target="https://gmatclub.com/forum/clearly-the-pollution-of-the-beaches-is-doubly-harmful-not-only-325707.html" TargetMode="External"/><Relationship Id="rId452" Type="http://schemas.openxmlformats.org/officeDocument/2006/relationships/hyperlink" Target="https://gmatclub.com/forum/a-marketing-expert-consulted-by-the-management-of-a-major-fashion-bra-351969.html" TargetMode="External"/><Relationship Id="rId897" Type="http://schemas.openxmlformats.org/officeDocument/2006/relationships/hyperlink" Target="https://gmatclub.com/forum/the-spokesman-for-the-ministry-of-transport-announced-that-the-ministr-326461.html" TargetMode="External"/><Relationship Id="rId1082" Type="http://schemas.openxmlformats.org/officeDocument/2006/relationships/hyperlink" Target="https://gmatclub.com/forum/while-governor-verdant-has-been-in-office-the-state-s-budget-has-incr-77230.html" TargetMode="External"/><Relationship Id="rId105" Type="http://schemas.openxmlformats.org/officeDocument/2006/relationships/hyperlink" Target="https://gmatclub.com/forum/throughout-the-1950-s-there-were-increases-in-the-numbers-of-dead-bir-87717.html" TargetMode="External"/><Relationship Id="rId312" Type="http://schemas.openxmlformats.org/officeDocument/2006/relationships/hyperlink" Target="https://gmatclub.com/forum/the-amount-of-violence-in-films-has-increased-significantly-over-the-333083.html" TargetMode="External"/><Relationship Id="rId757" Type="http://schemas.openxmlformats.org/officeDocument/2006/relationships/hyperlink" Target="https://gmatclub.com/forum/companies-x-and-y-have-decided-to-enter-into-a-joint-venture-to-conduc-343294.html" TargetMode="External"/><Relationship Id="rId964" Type="http://schemas.openxmlformats.org/officeDocument/2006/relationships/hyperlink" Target="https://gmatclub.com/forum/although-all-contemporary-advertising-tries-to-persuade-only-a-small-318156.html" TargetMode="External"/><Relationship Id="rId93" Type="http://schemas.openxmlformats.org/officeDocument/2006/relationships/hyperlink" Target="https://gmatclub.com/forum/ross-the-profitability-of-company-x-restored-to-private-ownership-fi-92092.html" TargetMode="External"/><Relationship Id="rId617" Type="http://schemas.openxmlformats.org/officeDocument/2006/relationships/hyperlink" Target="https://gmatclub.com/forum/in-2006-after-being-declared-missing-for-three-weeks-a-japanese-man-365663.html" TargetMode="External"/><Relationship Id="rId824" Type="http://schemas.openxmlformats.org/officeDocument/2006/relationships/hyperlink" Target="https://gmatclub.com/forum/private-tutoring-was-found-to-be-highly-effective-in-improving-student-334566.html" TargetMode="External"/><Relationship Id="rId1247" Type="http://schemas.openxmlformats.org/officeDocument/2006/relationships/hyperlink" Target="https://gmatclub.com/forum/topic80520.html" TargetMode="External"/><Relationship Id="rId1107" Type="http://schemas.openxmlformats.org/officeDocument/2006/relationships/hyperlink" Target="https://gmatclub.com/forum/following-several-years-of-declining-advertising-sales-the-greenvile-20796.html" TargetMode="External"/><Relationship Id="rId116" Type="http://schemas.openxmlformats.org/officeDocument/2006/relationships/hyperlink" Target="https://gmatclub.com/forum/teresa-manned-spaceflight-does-not-have-a-future-since-it-71127.html" TargetMode="External"/><Relationship Id="rId323" Type="http://schemas.openxmlformats.org/officeDocument/2006/relationships/hyperlink" Target="https://gmatclub.com/forum/two-farmers-who-never-left-their-farms-their-whole-lives-were-lookin-334309.html" TargetMode="External"/><Relationship Id="rId530" Type="http://schemas.openxmlformats.org/officeDocument/2006/relationships/hyperlink" Target="https://gmatclub.com/forum/addiction-to-prescribed-medications-became-more-and-more-of-a-concern-358080.html" TargetMode="External"/><Relationship Id="rId768" Type="http://schemas.openxmlformats.org/officeDocument/2006/relationships/hyperlink" Target="https://gmatclub.com/forum/almost-all-arguments-against-the-theory-of-evolution-stem-from-the-fac-341681.html" TargetMode="External"/><Relationship Id="rId975" Type="http://schemas.openxmlformats.org/officeDocument/2006/relationships/hyperlink" Target="https://gmatclub.com/forum/alcohol-consumption-has-been-clearly-linked-to-high-blood-pressure-wh-317036.html" TargetMode="External"/><Relationship Id="rId1160" Type="http://schemas.openxmlformats.org/officeDocument/2006/relationships/hyperlink" Target="https://gmatclub.com/forum/topic39803.html" TargetMode="External"/><Relationship Id="rId20" Type="http://schemas.openxmlformats.org/officeDocument/2006/relationships/hyperlink" Target="http://gmatclub.com/forum/search.php?search_tags=all&amp;selected_search_tags%5B%5D=226" TargetMode="External"/><Relationship Id="rId628" Type="http://schemas.openxmlformats.org/officeDocument/2006/relationships/hyperlink" Target="https://gmatclub.com/forum/the-music-at-live-events-and-entertainment-venues-is-played-at-much-hi-366274.html" TargetMode="External"/><Relationship Id="rId835" Type="http://schemas.openxmlformats.org/officeDocument/2006/relationships/hyperlink" Target="https://gmatclub.com/forum/the-kraew-reef-is-a-diverse-underwater-ecological-system-that-has-yet-333370.html" TargetMode="External"/><Relationship Id="rId267" Type="http://schemas.openxmlformats.org/officeDocument/2006/relationships/hyperlink" Target="https://gmatclub.com/forum/company-x-experienced-a-sharp-decrease-in-profitability-last-year-the-328058.html" TargetMode="External"/><Relationship Id="rId474" Type="http://schemas.openxmlformats.org/officeDocument/2006/relationships/hyperlink" Target="https://gmatclub.com/forum/one-of-the-residents-of-a-senior-citizens-home-is-104-years-old-howev-354323.html" TargetMode="External"/><Relationship Id="rId1020" Type="http://schemas.openxmlformats.org/officeDocument/2006/relationships/hyperlink" Target="https://gmatclub.com/forum/if-the-airspace-around-centrally-located-airports-were-restricted-to-113432.html" TargetMode="External"/><Relationship Id="rId1118" Type="http://schemas.openxmlformats.org/officeDocument/2006/relationships/hyperlink" Target="https://gmatclub.com/forum/often-patients-with-ankle-fractures-that-are-stable-and-thus-do-not-16947.html" TargetMode="External"/><Relationship Id="rId127" Type="http://schemas.openxmlformats.org/officeDocument/2006/relationships/hyperlink" Target="https://gmatclub.com/forum/rural-households-have-more-purchasing-power-than-do-urban-or-suburban-201777.html" TargetMode="External"/><Relationship Id="rId681" Type="http://schemas.openxmlformats.org/officeDocument/2006/relationships/hyperlink" Target="https://gmatclub.com/forum/commentator-human-behavior-cannot-be-fully-understood-without-inquiri-369874.html" TargetMode="External"/><Relationship Id="rId779" Type="http://schemas.openxmlformats.org/officeDocument/2006/relationships/hyperlink" Target="https://gmatclub.com/forum/the-country-has-recently-been-shaken-by-the-increase-in-incidents-of-340024.html" TargetMode="External"/><Relationship Id="rId902" Type="http://schemas.openxmlformats.org/officeDocument/2006/relationships/hyperlink" Target="https://gmatclub.com/forum/sure-enough-insurance-is-a-large-insurance-company-that-has-recently-325863.html" TargetMode="External"/><Relationship Id="rId986" Type="http://schemas.openxmlformats.org/officeDocument/2006/relationships/hyperlink" Target="https://gmatclub.com/forum/no-one-knows-what-purposes-if-any-dreams-serve-although-there-are-a-315894.html" TargetMode="External"/><Relationship Id="rId31" Type="http://schemas.openxmlformats.org/officeDocument/2006/relationships/hyperlink" Target="http://gmatclub.com/forum/search.php?search_tags=all&amp;selected_search_tags%5B%5D=201&amp;selected_search_tags%5B%5D=226" TargetMode="External"/><Relationship Id="rId334" Type="http://schemas.openxmlformats.org/officeDocument/2006/relationships/hyperlink" Target="https://gmatclub.com/forum/addiction-to-prescribed-medications-became-more-and-more-of-a-concern-335752.html" TargetMode="External"/><Relationship Id="rId541" Type="http://schemas.openxmlformats.org/officeDocument/2006/relationships/hyperlink" Target="https://gmatclub.com/forum/the-kraew-reef-is-a-diverse-underwater-ecological-system-that-has-yet-359077.html" TargetMode="External"/><Relationship Id="rId639" Type="http://schemas.openxmlformats.org/officeDocument/2006/relationships/hyperlink" Target="https://gmatclub.com/forum/the-state-department-is-a-much-sought-after-office-for-college-graduat-366825.html" TargetMode="External"/><Relationship Id="rId1171" Type="http://schemas.openxmlformats.org/officeDocument/2006/relationships/hyperlink" Target="https://gmatclub.com/forum/topic47964.html" TargetMode="External"/><Relationship Id="rId180" Type="http://schemas.openxmlformats.org/officeDocument/2006/relationships/hyperlink" Target="https://gmatclub.com/forum/a-report-on-the-likely-effects-of-current-levels-of-air-pollutions-on-317555.html" TargetMode="External"/><Relationship Id="rId278" Type="http://schemas.openxmlformats.org/officeDocument/2006/relationships/hyperlink" Target="https://gmatclub.com/forum/john-and-jane-have-been-trying-to-conceive-for-several-years-without-329508.html" TargetMode="External"/><Relationship Id="rId401" Type="http://schemas.openxmlformats.org/officeDocument/2006/relationships/hyperlink" Target="https://gmatclub.com/forum/of-late-several-waste-management-companies-have-reported-that-the-per-344578.html" TargetMode="External"/><Relationship Id="rId846" Type="http://schemas.openxmlformats.org/officeDocument/2006/relationships/hyperlink" Target="https://gmatclub.com/forum/a-recent-report-shows-that-the-number-of-collisions-between-vehicles-a-331970.html" TargetMode="External"/><Relationship Id="rId1031" Type="http://schemas.openxmlformats.org/officeDocument/2006/relationships/hyperlink" Target="https://gmatclub.com/forum/archaeologist-an-ancient-stone-building-at-our-excavation-site-was-co-371618.html" TargetMode="External"/><Relationship Id="rId1129" Type="http://schemas.openxmlformats.org/officeDocument/2006/relationships/hyperlink" Target="https://gmatclub.com/forum/the-city-of-carina-is-considering-implementing-an-alternative-minimum-376383.html" TargetMode="External"/><Relationship Id="rId485" Type="http://schemas.openxmlformats.org/officeDocument/2006/relationships/hyperlink" Target="https://gmatclub.com/forum/the-management-of-company-t-is-very-particular-about-the-employees-it-354835.html" TargetMode="External"/><Relationship Id="rId692" Type="http://schemas.openxmlformats.org/officeDocument/2006/relationships/hyperlink" Target="https://gmatclub.com/forum/a-veterinary-pharmaceutical-manufacturer-implemented-a-business-strate-352756.html" TargetMode="External"/><Relationship Id="rId706" Type="http://schemas.openxmlformats.org/officeDocument/2006/relationships/hyperlink" Target="https://gmatclub.com/forum/a-consumer-survey-of-independent-feature-films-revealed-that-the-perce-350732.html" TargetMode="External"/><Relationship Id="rId913" Type="http://schemas.openxmlformats.org/officeDocument/2006/relationships/hyperlink" Target="https://gmatclub.com/forum/dolphin-sightings-are-common-at-nine-mile-beach-usually-dolphins-avoi-324529.html" TargetMode="External"/><Relationship Id="rId42" Type="http://schemas.openxmlformats.org/officeDocument/2006/relationships/hyperlink" Target="http://gmatclub.com/forum/search.php?search_tags=all&amp;selected_search_tags%5B%5D=117&amp;selected_search_tags%5B%5D=227" TargetMode="External"/><Relationship Id="rId138" Type="http://schemas.openxmlformats.org/officeDocument/2006/relationships/hyperlink" Target="https://gmatclub.com/forum/increases-in-the-level-of-high-density-lipoprotein-hdl-in-the-human-262679.html" TargetMode="External"/><Relationship Id="rId345" Type="http://schemas.openxmlformats.org/officeDocument/2006/relationships/hyperlink" Target="https://gmatclub.com/forum/exit-polls-conducted-by-an-independent-organization-among-voters-at-337083.html" TargetMode="External"/><Relationship Id="rId552" Type="http://schemas.openxmlformats.org/officeDocument/2006/relationships/hyperlink" Target="https://gmatclub.com/forum/in-korozia-school-teachers-are-paid-the-lowest-wages-of-any-professio-360467.html" TargetMode="External"/><Relationship Id="rId997" Type="http://schemas.openxmlformats.org/officeDocument/2006/relationships/hyperlink" Target="https://gmatclub.com/forum/some-companies-that-consume-large-quantities-of-oil-keep-their-own-oil-303682.html" TargetMode="External"/><Relationship Id="rId1182" Type="http://schemas.openxmlformats.org/officeDocument/2006/relationships/hyperlink" Target="https://gmatclub.com/forum/topic50383.html" TargetMode="External"/><Relationship Id="rId191" Type="http://schemas.openxmlformats.org/officeDocument/2006/relationships/hyperlink" Target="https://gmatclub.com/forum/in-the-open-ocean-a-shark-will-catch-almost-any-small-fish-it-decides-318729.html" TargetMode="External"/><Relationship Id="rId205" Type="http://schemas.openxmlformats.org/officeDocument/2006/relationships/hyperlink" Target="https://gmatclub.com/forum/adults-who-work-outside-the-home-spend-on-average-100-minutes-less-320494.html" TargetMode="External"/><Relationship Id="rId412" Type="http://schemas.openxmlformats.org/officeDocument/2006/relationships/hyperlink" Target="https://gmatclub.com/forum/our-legislature-is-considering-passing-legislation-to-ban-skateboardin-346202.html" TargetMode="External"/><Relationship Id="rId857" Type="http://schemas.openxmlformats.org/officeDocument/2006/relationships/hyperlink" Target="https://gmatclub.com/forum/a-nutritional-research-company-published-an-article-describing-the-hea-330971.html" TargetMode="External"/><Relationship Id="rId1042" Type="http://schemas.openxmlformats.org/officeDocument/2006/relationships/hyperlink" Target="https://gmatclub.com/forum/the-average-hourly-wage-of-television-assemblers-in-vernland-has-long-24622.html" TargetMode="External"/><Relationship Id="rId289" Type="http://schemas.openxmlformats.org/officeDocument/2006/relationships/hyperlink" Target="https://gmatclub.com/forum/toys-and-physical-recreational-products-take-up-space-and-do-not-last-330782.html" TargetMode="External"/><Relationship Id="rId496" Type="http://schemas.openxmlformats.org/officeDocument/2006/relationships/hyperlink" Target="https://gmatclub.com/forum/in-an-interview-that-appeared-in-a-weekly-plumbing-magazine-the-chair-355501.html" TargetMode="External"/><Relationship Id="rId717" Type="http://schemas.openxmlformats.org/officeDocument/2006/relationships/hyperlink" Target="https://gmatclub.com/forum/in-tildernia-the-number-of-reported-paid-family-leave-days-taken-by-349219.html" TargetMode="External"/><Relationship Id="rId924" Type="http://schemas.openxmlformats.org/officeDocument/2006/relationships/hyperlink" Target="https://gmatclub.com/forum/one-approach-to-the-question-of-which-objects-discussed-by-a-science-323083.html" TargetMode="External"/><Relationship Id="rId53" Type="http://schemas.openxmlformats.org/officeDocument/2006/relationships/hyperlink" Target="http://gmatclub.com/forum/search.php?search_tags=all&amp;selected_search_tags%5B%5D=203&amp;selected_search_tags%5B%5D=227" TargetMode="External"/><Relationship Id="rId149" Type="http://schemas.openxmlformats.org/officeDocument/2006/relationships/hyperlink" Target="https://gmatclub.com/forum/a-significant-amount-of-the-acquisition-budget-of-a-typical-university-253285.html" TargetMode="External"/><Relationship Id="rId356" Type="http://schemas.openxmlformats.org/officeDocument/2006/relationships/hyperlink" Target="https://gmatclub.com/forum/theme-park-spokesperson-we-regret-that-four-visitor-fatalities-occurr-338491.html" TargetMode="External"/><Relationship Id="rId563" Type="http://schemas.openxmlformats.org/officeDocument/2006/relationships/hyperlink" Target="https://gmatclub.com/forum/last-year-scienterrific-doubled-its-research-and-development-budget-362182.html" TargetMode="External"/><Relationship Id="rId770" Type="http://schemas.openxmlformats.org/officeDocument/2006/relationships/hyperlink" Target="https://gmatclub.com/forum/the-supply-of-iron-ore-the-most-important-component-in-steelmaking-341404.html" TargetMode="External"/><Relationship Id="rId1193" Type="http://schemas.openxmlformats.org/officeDocument/2006/relationships/hyperlink" Target="https://gmatclub.com/forum/topic14846.html" TargetMode="External"/><Relationship Id="rId1207" Type="http://schemas.openxmlformats.org/officeDocument/2006/relationships/hyperlink" Target="https://gmatclub.com/forum/topic81419.html" TargetMode="External"/><Relationship Id="rId216" Type="http://schemas.openxmlformats.org/officeDocument/2006/relationships/hyperlink" Target="https://gmatclub.com/forum/tires-maybe-either-underinflated-overinflated-or-neither-we-are-pre-321928.html" TargetMode="External"/><Relationship Id="rId423" Type="http://schemas.openxmlformats.org/officeDocument/2006/relationships/hyperlink" Target="https://gmatclub.com/forum/over-an-extended-period-of-time-the-average-seawater-temperature-in-347933.html" TargetMode="External"/><Relationship Id="rId868" Type="http://schemas.openxmlformats.org/officeDocument/2006/relationships/hyperlink" Target="https://gmatclub.com/forum/veterinarians-reported-a-decrease-in-the-rate-of-visits-by-sick-cats-329925.html" TargetMode="External"/><Relationship Id="rId1053" Type="http://schemas.openxmlformats.org/officeDocument/2006/relationships/hyperlink" Target="https://gmatclub.com/forum/new-age-philosopher-nature-evolves-organically-and-nonlinearly-furth-370677.html" TargetMode="External"/><Relationship Id="rId630" Type="http://schemas.openxmlformats.org/officeDocument/2006/relationships/hyperlink" Target="https://gmatclub.com/forum/the-national-train-company-of-country-x-has-decided-to-offer-its-emplo-366389.html" TargetMode="External"/><Relationship Id="rId728" Type="http://schemas.openxmlformats.org/officeDocument/2006/relationships/hyperlink" Target="https://gmatclub.com/forum/before-the-advent-of-writing-each-of-the-isolated-clans-of-the-comaquo-347757.html" TargetMode="External"/><Relationship Id="rId935" Type="http://schemas.openxmlformats.org/officeDocument/2006/relationships/hyperlink" Target="https://gmatclub.com/forum/once-a-child-s-imagination-becomes-developed-a-host-of-imaginary-crea-321647.html" TargetMode="External"/><Relationship Id="rId64" Type="http://schemas.openxmlformats.org/officeDocument/2006/relationships/hyperlink" Target="https://gmatclub.com/forum/studies-in-restaurants-show-that-the-tips-left-by-customers-who-pay-th-200170.html" TargetMode="External"/><Relationship Id="rId367" Type="http://schemas.openxmlformats.org/officeDocument/2006/relationships/hyperlink" Target="https://gmatclub.com/forum/during-the-production-of-orange-juice-calcium-is-sometimes-added-as-a-339716.html" TargetMode="External"/><Relationship Id="rId574" Type="http://schemas.openxmlformats.org/officeDocument/2006/relationships/hyperlink" Target="https://gmatclub.com/forum/two-foreign-diplomats-fell-sick-a-few-days-after-they-had-eaten-a-meal-363226.html" TargetMode="External"/><Relationship Id="rId1120" Type="http://schemas.openxmlformats.org/officeDocument/2006/relationships/hyperlink" Target="https://gmatclub.com/forum/after-the-stock-market-of-country-x-crashed-the-president-took-to-the-347578.html" TargetMode="External"/><Relationship Id="rId1218" Type="http://schemas.openxmlformats.org/officeDocument/2006/relationships/hyperlink" Target="https://gmatclub.com/forum/topic59656.html" TargetMode="External"/><Relationship Id="rId227" Type="http://schemas.openxmlformats.org/officeDocument/2006/relationships/hyperlink" Target="https://gmatclub.com/forum/some-teachers-claim-that-students-would-not-learn-curricular-content-323272.html" TargetMode="External"/><Relationship Id="rId781" Type="http://schemas.openxmlformats.org/officeDocument/2006/relationships/hyperlink" Target="https://gmatclub.com/forum/mayor-some-of-my-critics-claim-that-the-city-s-current-budget-deficit-339808.html" TargetMode="External"/><Relationship Id="rId879" Type="http://schemas.openxmlformats.org/officeDocument/2006/relationships/hyperlink" Target="https://gmatclub.com/forum/the-cost-of-manufacturing-mobile-phones-in-country-x-is-16-less-than-328515.html" TargetMode="External"/><Relationship Id="rId434" Type="http://schemas.openxmlformats.org/officeDocument/2006/relationships/hyperlink" Target="https://gmatclub.com/forum/many-governments-have-passed-laws-requiring-that-bicyclists-must-wear-349454.html" TargetMode="External"/><Relationship Id="rId641" Type="http://schemas.openxmlformats.org/officeDocument/2006/relationships/hyperlink" Target="https://gmatclub.com/forum/business-manager-our-new-product-should-be-packaged-with-plastic-shel-367476.html" TargetMode="External"/><Relationship Id="rId739" Type="http://schemas.openxmlformats.org/officeDocument/2006/relationships/hyperlink" Target="https://gmatclub.com/forum/artistic-success-as-an-actor-is-directly-dependent-on-how-well-an-acto-345899.html" TargetMode="External"/><Relationship Id="rId1064" Type="http://schemas.openxmlformats.org/officeDocument/2006/relationships/hyperlink" Target="https://gmatclub.com/forum/a-safety-report-indicates-that-on-average-traffrc-fataliti-174586.html" TargetMode="External"/><Relationship Id="rId280" Type="http://schemas.openxmlformats.org/officeDocument/2006/relationships/hyperlink" Target="https://gmatclub.com/forum/spokesperson-for-company-ex-many-residents-of-the-area-surrounding-th-329815.html" TargetMode="External"/><Relationship Id="rId501" Type="http://schemas.openxmlformats.org/officeDocument/2006/relationships/hyperlink" Target="https://gmatclub.com/forum/customer-support-we-have-been-receiving-complaints-about-our-customer-355675.html" TargetMode="External"/><Relationship Id="rId946" Type="http://schemas.openxmlformats.org/officeDocument/2006/relationships/hyperlink" Target="https://gmatclub.com/forum/between-1977-and-1987-the-country-of-ravonia-lost-about-12-000-jobs-320181.html" TargetMode="External"/><Relationship Id="rId1131" Type="http://schemas.openxmlformats.org/officeDocument/2006/relationships/hyperlink" Target="https://gmatclub.com/forum/some-species-of-arctic-birds-are-threatened-by-recent-sharp-increases-36805.html" TargetMode="External"/><Relationship Id="rId1229" Type="http://schemas.openxmlformats.org/officeDocument/2006/relationships/hyperlink" Target="https://gmatclub.com/forum/topic16322.html" TargetMode="External"/><Relationship Id="rId75" Type="http://schemas.openxmlformats.org/officeDocument/2006/relationships/hyperlink" Target="https://gmatclub.com/forum/oscar-i-have-been-accused-of-plagiarizing-the-work-of-ethel-myers-in-316374.html" TargetMode="External"/><Relationship Id="rId140" Type="http://schemas.openxmlformats.org/officeDocument/2006/relationships/hyperlink" Target="https://gmatclub.com/forum/the-average-normal-infant-born-in-the-united-states-weights-between-41448.html" TargetMode="External"/><Relationship Id="rId378" Type="http://schemas.openxmlformats.org/officeDocument/2006/relationships/hyperlink" Target="https://gmatclub.com/forum/a-study-has-found-that-new-ventures-that-are-funded-through-bank-loans-341109.html" TargetMode="External"/><Relationship Id="rId585" Type="http://schemas.openxmlformats.org/officeDocument/2006/relationships/hyperlink" Target="https://gmatclub.com/forum/internal-professional-sound-processing-boards-offer-sound-engineers-an-363957.html" TargetMode="External"/><Relationship Id="rId792" Type="http://schemas.openxmlformats.org/officeDocument/2006/relationships/hyperlink" Target="https://gmatclub.com/forum/bayside-aquarium-plans-to-capture-a-great-white-shark-and-to-display-338575.html" TargetMode="External"/><Relationship Id="rId806" Type="http://schemas.openxmlformats.org/officeDocument/2006/relationships/hyperlink" Target="https://gmatclub.com/forum/according-to-mutual-fund-sales-experts-a-successful-year-for-a-stock-336762.html" TargetMode="External"/><Relationship Id="rId6" Type="http://schemas.openxmlformats.org/officeDocument/2006/relationships/hyperlink" Target="http://gmatclub.com/forum/search.php?search_tags=all&amp;selected_search_tags%5B%5D=117&amp;selected_search_tags%5B%5D=168" TargetMode="External"/><Relationship Id="rId238" Type="http://schemas.openxmlformats.org/officeDocument/2006/relationships/hyperlink" Target="https://gmatclub.com/forum/economist-a-banks-offer-only-small-interest-rates-for-money-being-sto-324761.html" TargetMode="External"/><Relationship Id="rId445" Type="http://schemas.openxmlformats.org/officeDocument/2006/relationships/hyperlink" Target="https://gmatclub.com/forum/to-avoid-the-appearance-of-conflicts-of-interest-the-board-of-a-major-350981.html" TargetMode="External"/><Relationship Id="rId652" Type="http://schemas.openxmlformats.org/officeDocument/2006/relationships/hyperlink" Target="https://gmatclub.com/forum/there-have-been-many-complaints-about-the-unpleasant-side-effects-supp-368011.html" TargetMode="External"/><Relationship Id="rId1075" Type="http://schemas.openxmlformats.org/officeDocument/2006/relationships/hyperlink" Target="https://gmatclub.com/forum/excavations-of-the-roman-city-of-sepphoris-have-uncovered-numerous-det-75701.html" TargetMode="External"/><Relationship Id="rId291" Type="http://schemas.openxmlformats.org/officeDocument/2006/relationships/hyperlink" Target="https://gmatclub.com/forum/a-woman-has-complained-to-the-authorities-about-the-health-standards-330900.html" TargetMode="External"/><Relationship Id="rId305" Type="http://schemas.openxmlformats.org/officeDocument/2006/relationships/hyperlink" Target="https://gmatclub.com/forum/john-talks-on-his-home-phone-an-average-of-254-minutes-a-week-jane-sp-332254.html" TargetMode="External"/><Relationship Id="rId512" Type="http://schemas.openxmlformats.org/officeDocument/2006/relationships/hyperlink" Target="https://gmatclub.com/forum/farmers-producing-cotton-have-found-that-by-feeding-an-iron-based-pigm-356407.html" TargetMode="External"/><Relationship Id="rId957" Type="http://schemas.openxmlformats.org/officeDocument/2006/relationships/hyperlink" Target="https://gmatclub.com/forum/the-city-is-vigorously-enforcing-the-ordinance-against-allowing-indivi-318822.html" TargetMode="External"/><Relationship Id="rId1142" Type="http://schemas.openxmlformats.org/officeDocument/2006/relationships/hyperlink" Target="https://gmatclub.com/forum/some-statisticians-claim-that-the-surest-way-to-increase-the-106223.html" TargetMode="External"/><Relationship Id="rId86" Type="http://schemas.openxmlformats.org/officeDocument/2006/relationships/hyperlink" Target="https://gmatclub.com/forum/neuroscientists-are-making-progress-in-discovering-more-about-the-caus-304661.html" TargetMode="External"/><Relationship Id="rId151" Type="http://schemas.openxmlformats.org/officeDocument/2006/relationships/hyperlink" Target="https://gmatclub.com/forum/the-council-of-shelbyville-which-wants-to-avoid-overly-depleting-the-303482.html" TargetMode="External"/><Relationship Id="rId389" Type="http://schemas.openxmlformats.org/officeDocument/2006/relationships/hyperlink" Target="https://gmatclub.com/forum/according-to-a-nationwide-survey-of-college-students-70-of-the-stude-342965.html" TargetMode="External"/><Relationship Id="rId596" Type="http://schemas.openxmlformats.org/officeDocument/2006/relationships/hyperlink" Target="https://gmatclub.com/forum/economists-have-found-that-every-time-a-regulatory-restriction-on-the-364581.html" TargetMode="External"/><Relationship Id="rId817" Type="http://schemas.openxmlformats.org/officeDocument/2006/relationships/hyperlink" Target="https://gmatclub.com/forum/unless-specifically-stated-in-the-contract-athletes-promoting-sportin-335393.html" TargetMode="External"/><Relationship Id="rId1002" Type="http://schemas.openxmlformats.org/officeDocument/2006/relationships/hyperlink" Target="https://gmatclub.com/forum/the-tobacco-industry-is-still-profitable-and-projections-are-that-it-12457.html" TargetMode="External"/><Relationship Id="rId249" Type="http://schemas.openxmlformats.org/officeDocument/2006/relationships/hyperlink" Target="https://gmatclub.com/forum/a-newly-invented-musical-instrument-has-a-digital-output-that-allows-326194.html" TargetMode="External"/><Relationship Id="rId456" Type="http://schemas.openxmlformats.org/officeDocument/2006/relationships/hyperlink" Target="https://gmatclub.com/forum/in-a-forest-often-visited-by-the-residents-of-a-small-town-bordering-352656.html" TargetMode="External"/><Relationship Id="rId663" Type="http://schemas.openxmlformats.org/officeDocument/2006/relationships/hyperlink" Target="https://gmatclub.com/forum/in-lacore-an-economic-crisis-resulted-in-drastic-inflation-causing-th-368605.html" TargetMode="External"/><Relationship Id="rId870" Type="http://schemas.openxmlformats.org/officeDocument/2006/relationships/hyperlink" Target="https://gmatclub.com/forum/financial-advisor-company-b-has-monthly-expenses-that-amount-to-thous-329720.html" TargetMode="External"/><Relationship Id="rId1086" Type="http://schemas.openxmlformats.org/officeDocument/2006/relationships/hyperlink" Target="https://gmatclub.com/forum/in-the-united-states-injuries-to-passengers-involved-in-automobile-ac-2643.html" TargetMode="External"/><Relationship Id="rId13" Type="http://schemas.openxmlformats.org/officeDocument/2006/relationships/hyperlink" Target="http://gmatclub.com/forum/search.php?search_tags=all&amp;selected_search_tags%5B%5D=201&amp;selected_search_tags%5B%5D=168" TargetMode="External"/><Relationship Id="rId109" Type="http://schemas.openxmlformats.org/officeDocument/2006/relationships/hyperlink" Target="https://gmatclub.com/forum/lark-manufacturing-company-initiated-a-voluntary-quality-circles-progr-110631.html" TargetMode="External"/><Relationship Id="rId316" Type="http://schemas.openxmlformats.org/officeDocument/2006/relationships/hyperlink" Target="https://gmatclub.com/forum/recent-research-has-shown-that-companies-that-maintain-a-high-level-of-333589.html" TargetMode="External"/><Relationship Id="rId523" Type="http://schemas.openxmlformats.org/officeDocument/2006/relationships/hyperlink" Target="https://gmatclub.com/forum/the-roads-connecting-two-distant-cities-in-the-country-of-kahuya-allow-357162.html" TargetMode="External"/><Relationship Id="rId968" Type="http://schemas.openxmlformats.org/officeDocument/2006/relationships/hyperlink" Target="https://gmatclub.com/forum/since-anyone-who-supports-the-new-tax-plan-has-no-chance-of-being-elec-317666.html" TargetMode="External"/><Relationship Id="rId1153" Type="http://schemas.openxmlformats.org/officeDocument/2006/relationships/hyperlink" Target="https://gmatclub.com/forum/topic56140.html" TargetMode="External"/><Relationship Id="rId97" Type="http://schemas.openxmlformats.org/officeDocument/2006/relationships/hyperlink" Target="https://gmatclub.com/forum/partly-because-of-bad-weather-but-also-partly-because-some-major-pepp-92156.html" TargetMode="External"/><Relationship Id="rId730" Type="http://schemas.openxmlformats.org/officeDocument/2006/relationships/hyperlink" Target="https://gmatclub.com/forum/opponents-of-the-laws-prohibiting-nonprescription-narcotic-drugs-argue-347440.html" TargetMode="External"/><Relationship Id="rId828" Type="http://schemas.openxmlformats.org/officeDocument/2006/relationships/hyperlink" Target="https://gmatclub.com/forum/converting-a-vehicle-from-running-on-petrol-to-running-on-liquefied-pe-334155.html" TargetMode="External"/><Relationship Id="rId1013" Type="http://schemas.openxmlformats.org/officeDocument/2006/relationships/hyperlink" Target="https://gmatclub.com/forum/seven-countries-signed-a-treaty-binding-each-of-them-to-69338.html" TargetMode="External"/><Relationship Id="rId162" Type="http://schemas.openxmlformats.org/officeDocument/2006/relationships/hyperlink" Target="https://gmatclub.com/forum/editorial-in-rejecting-the-plan-proposed-by-parliament-to-reform-the-315820.html" TargetMode="External"/><Relationship Id="rId467" Type="http://schemas.openxmlformats.org/officeDocument/2006/relationships/hyperlink" Target="https://gmatclub.com/forum/drivers-of-suvs-drive-much-more-carefully-today-than-did-suv-drivers-i-353946.html" TargetMode="External"/><Relationship Id="rId1097" Type="http://schemas.openxmlformats.org/officeDocument/2006/relationships/hyperlink" Target="https://gmatclub.com/forum/vargonia-has-just-introduced-a-legal-requirement-that-student-teacher-134748.html" TargetMode="External"/><Relationship Id="rId1220" Type="http://schemas.openxmlformats.org/officeDocument/2006/relationships/hyperlink" Target="https://gmatclub.com/forum/topic14860.html" TargetMode="External"/><Relationship Id="rId674" Type="http://schemas.openxmlformats.org/officeDocument/2006/relationships/hyperlink" Target="https://gmatclub.com/forum/interviewer-a-certain-company-released-a-model-of-computer-whose-micr-369530.html" TargetMode="External"/><Relationship Id="rId881" Type="http://schemas.openxmlformats.org/officeDocument/2006/relationships/hyperlink" Target="https://gmatclub.com/forum/a-specific-species-of-african-monkey-performs-an-elaborate-rain-dance-328175.html" TargetMode="External"/><Relationship Id="rId979" Type="http://schemas.openxmlformats.org/officeDocument/2006/relationships/hyperlink" Target="https://gmatclub.com/forum/some-games-such-as-chess-and-soccer-are-competitive-and-played-accor-316625.html" TargetMode="External"/><Relationship Id="rId24" Type="http://schemas.openxmlformats.org/officeDocument/2006/relationships/hyperlink" Target="http://gmatclub.com/forum/search.php?search_tags=all&amp;selected_search_tags%5B%5D=117&amp;selected_search_tags%5B%5D=226" TargetMode="External"/><Relationship Id="rId327" Type="http://schemas.openxmlformats.org/officeDocument/2006/relationships/hyperlink" Target="https://gmatclub.com/forum/every-year-may-seas-employees-are-required-to-attend-seminars-that-fo-334757.html" TargetMode="External"/><Relationship Id="rId534" Type="http://schemas.openxmlformats.org/officeDocument/2006/relationships/hyperlink" Target="https://gmatclub.com/forum/exercise-is-an-integral-part-of-sustaining-a-high-level-of-health-the-358385.html" TargetMode="External"/><Relationship Id="rId741" Type="http://schemas.openxmlformats.org/officeDocument/2006/relationships/hyperlink" Target="https://gmatclub.com/forum/in-a-college-election-tom-received-50-of-the-votes-cast-jim-receive-345393.html" TargetMode="External"/><Relationship Id="rId839" Type="http://schemas.openxmlformats.org/officeDocument/2006/relationships/hyperlink" Target="https://gmatclub.com/forum/the-price-of-a-finished-home-bought-through-a-real-estate-agent-incorp-332877.html" TargetMode="External"/><Relationship Id="rId1164" Type="http://schemas.openxmlformats.org/officeDocument/2006/relationships/hyperlink" Target="https://gmatclub.com/forum/topic67450.html" TargetMode="External"/><Relationship Id="rId173" Type="http://schemas.openxmlformats.org/officeDocument/2006/relationships/hyperlink" Target="https://gmatclub.com/forum/at-the-beginning-of-each-month-companies-report-to-the-federal-govern-316889.html" TargetMode="External"/><Relationship Id="rId380" Type="http://schemas.openxmlformats.org/officeDocument/2006/relationships/hyperlink" Target="https://gmatclub.com/forum/it-seems-that-employees-at-middle-management-positions-who-wish-to-get-341535.html" TargetMode="External"/><Relationship Id="rId601" Type="http://schemas.openxmlformats.org/officeDocument/2006/relationships/hyperlink" Target="https://gmatclub.com/forum/country-x-has-the-world-s-highest-rate-of-skin-cancer-a-disease-cause-364744.html" TargetMode="External"/><Relationship Id="rId1024" Type="http://schemas.openxmlformats.org/officeDocument/2006/relationships/hyperlink" Target="https://gmatclub.com/forum/during-the-second-world-war-about-375-000-civilians-died-in-the-unite-115185.html" TargetMode="External"/><Relationship Id="rId1231" Type="http://schemas.openxmlformats.org/officeDocument/2006/relationships/hyperlink" Target="https://gmatclub.com/forum/topic64656.html" TargetMode="External"/><Relationship Id="rId240" Type="http://schemas.openxmlformats.org/officeDocument/2006/relationships/hyperlink" Target="https://gmatclub.com/forum/using-oil-based-paints-to-paint-walls-or-furniture-requires-the-use-of-325165.html" TargetMode="External"/><Relationship Id="rId478" Type="http://schemas.openxmlformats.org/officeDocument/2006/relationships/hyperlink" Target="https://gmatclub.com/forum/otoplasty-ear-cosmetic-surgery-can-reshape-prominent-or-protruding-354555.html" TargetMode="External"/><Relationship Id="rId685" Type="http://schemas.openxmlformats.org/officeDocument/2006/relationships/hyperlink" Target="https://gmatclub.com/forum/journalist-although-a-recent-poll-found-that-more-than-half-of-all-el-370211.html" TargetMode="External"/><Relationship Id="rId892" Type="http://schemas.openxmlformats.org/officeDocument/2006/relationships/hyperlink" Target="https://gmatclub.com/forum/in-a-psychological-experiment-an-irregular-and-attractively-shiny-obj-326988.html" TargetMode="External"/><Relationship Id="rId906" Type="http://schemas.openxmlformats.org/officeDocument/2006/relationships/hyperlink" Target="https://gmatclub.com/forum/a-survey-conducted-by-the-statistics-department-of-duke-university-sho-325449.html" TargetMode="External"/><Relationship Id="rId35" Type="http://schemas.openxmlformats.org/officeDocument/2006/relationships/hyperlink" Target="http://gmatclub.com/forum/search.php?search_tags=all&amp;selected_search_tags%5B%5D=203&amp;selected_search_tags%5B%5D=226" TargetMode="External"/><Relationship Id="rId100" Type="http://schemas.openxmlformats.org/officeDocument/2006/relationships/hyperlink" Target="https://gmatclub.com/forum/archaeologists-seeking-the-location-of-a-legendary-siege-and-44157.html" TargetMode="External"/><Relationship Id="rId338" Type="http://schemas.openxmlformats.org/officeDocument/2006/relationships/hyperlink" Target="https://gmatclub.com/forum/the-recent-turnaround-of-the-lex-corporation-is-a-splendid-example-of-336158.html" TargetMode="External"/><Relationship Id="rId545" Type="http://schemas.openxmlformats.org/officeDocument/2006/relationships/hyperlink" Target="https://gmatclub.com/forum/light-plastic-materials-such-as-bottles-for-freezing-and-containers-359534.html" TargetMode="External"/><Relationship Id="rId752" Type="http://schemas.openxmlformats.org/officeDocument/2006/relationships/hyperlink" Target="https://gmatclub.com/forum/the-recent-increase-in-the-number-of-accidents-related-to-bungee-jumpi-343907.html" TargetMode="External"/><Relationship Id="rId1175" Type="http://schemas.openxmlformats.org/officeDocument/2006/relationships/hyperlink" Target="https://gmatclub.com/forum/topic10117.html" TargetMode="External"/><Relationship Id="rId184" Type="http://schemas.openxmlformats.org/officeDocument/2006/relationships/hyperlink" Target="https://gmatclub.com/forum/professor-if-both-parents-have-type-o-blood-then-their-children-can-318056.html" TargetMode="External"/><Relationship Id="rId391" Type="http://schemas.openxmlformats.org/officeDocument/2006/relationships/hyperlink" Target="https://gmatclub.com/forum/over-the-years-supporters-of-slavery-have-put-forward-several-view-po-343200.html" TargetMode="External"/><Relationship Id="rId405" Type="http://schemas.openxmlformats.org/officeDocument/2006/relationships/hyperlink" Target="https://gmatclub.com/forum/it-is-truly-a-waste-of-time-to-attend-college-out-of-the-ten-richest-345015.html" TargetMode="External"/><Relationship Id="rId612" Type="http://schemas.openxmlformats.org/officeDocument/2006/relationships/hyperlink" Target="https://gmatclub.com/forum/a-recent-study-has-revealed-through-meticulous-research-a-link-betwe-365393.html" TargetMode="External"/><Relationship Id="rId1035" Type="http://schemas.openxmlformats.org/officeDocument/2006/relationships/hyperlink" Target="https://gmatclub.com/forum/the-number-of-serious-traffic-accidents-accidents-resulting-in-hospit-371216.html" TargetMode="External"/><Relationship Id="rId1242" Type="http://schemas.openxmlformats.org/officeDocument/2006/relationships/hyperlink" Target="https://gmatclub.com/forum/topic99934.html" TargetMode="External"/><Relationship Id="rId251" Type="http://schemas.openxmlformats.org/officeDocument/2006/relationships/hyperlink" Target="https://gmatclub.com/forum/in-country-e-car-sales-have-dropped-significantly-in-the-past-8-years-326378.html" TargetMode="External"/><Relationship Id="rId489" Type="http://schemas.openxmlformats.org/officeDocument/2006/relationships/hyperlink" Target="https://gmatclub.com/forum/to-produce-an-exceptional-chocolate-the-use-of-the-highest-quality-an-355120.html" TargetMode="External"/><Relationship Id="rId696" Type="http://schemas.openxmlformats.org/officeDocument/2006/relationships/hyperlink" Target="https://gmatclub.com/forum/the-tulips-electronics-manufacturer-came-out-with-a-revamped-version-352160.html" TargetMode="External"/><Relationship Id="rId917" Type="http://schemas.openxmlformats.org/officeDocument/2006/relationships/hyperlink" Target="https://gmatclub.com/forum/because-of-global-climate-changes-that-caused-continuing-droughts-in-323942.html" TargetMode="External"/><Relationship Id="rId1102" Type="http://schemas.openxmlformats.org/officeDocument/2006/relationships/hyperlink" Target="https://gmatclub.com/forum/roland-the-alarming-fact-is-that-90-percent-of-the-people-in-this-cou-9618.html" TargetMode="External"/><Relationship Id="rId46" Type="http://schemas.openxmlformats.org/officeDocument/2006/relationships/hyperlink" Target="http://gmatclub.com/forum/search.php?search_tags=all&amp;selected_search_tags%5B%5D=122&amp;selected_search_tags%5B%5D=227" TargetMode="External"/><Relationship Id="rId349" Type="http://schemas.openxmlformats.org/officeDocument/2006/relationships/hyperlink" Target="https://gmatclub.com/forum/experts-studying-patterns-of-shark-attacks-on-humans-have-noted-that-337509.html" TargetMode="External"/><Relationship Id="rId556" Type="http://schemas.openxmlformats.org/officeDocument/2006/relationships/hyperlink" Target="https://gmatclub.com/forum/a-new-modern-dance-production-has-recently-been-taken-to-the-stage-of-360925.html" TargetMode="External"/><Relationship Id="rId763" Type="http://schemas.openxmlformats.org/officeDocument/2006/relationships/hyperlink" Target="https://gmatclub.com/forum/a-study-of-1000-american-citizens-has-found-that-70-per-cent-of-them-342538.html" TargetMode="External"/><Relationship Id="rId1186" Type="http://schemas.openxmlformats.org/officeDocument/2006/relationships/hyperlink" Target="https://gmatclub.com/forum/topic70266.html" TargetMode="External"/><Relationship Id="rId111" Type="http://schemas.openxmlformats.org/officeDocument/2006/relationships/hyperlink" Target="https://gmatclub.com/forum/millions-of-identical-copies-of-a-plant-can-be-produced-82323.html" TargetMode="External"/><Relationship Id="rId195" Type="http://schemas.openxmlformats.org/officeDocument/2006/relationships/hyperlink" Target="https://gmatclub.com/forum/alexander-the-chemical-waste-dump-outside-our-town-should-be-cleaned-319205.html" TargetMode="External"/><Relationship Id="rId209" Type="http://schemas.openxmlformats.org/officeDocument/2006/relationships/hyperlink" Target="https://gmatclub.com/forum/music-critic-some-people-argue-that-unlike-certain-works-of-handel-321025.html" TargetMode="External"/><Relationship Id="rId416" Type="http://schemas.openxmlformats.org/officeDocument/2006/relationships/hyperlink" Target="https://gmatclub.com/forum/parents-of-high-school-students-argue-that-poor-attendance-is-the-resu-347003.html" TargetMode="External"/><Relationship Id="rId970" Type="http://schemas.openxmlformats.org/officeDocument/2006/relationships/hyperlink" Target="https://gmatclub.com/forum/in-many-languages-other-than-english-there-is-a-word-for-mother-s-bro-317471.html" TargetMode="External"/><Relationship Id="rId1046" Type="http://schemas.openxmlformats.org/officeDocument/2006/relationships/hyperlink" Target="https://gmatclub.com/forum/since-it-has-become-known-that-several-of-a-bank-s-top-executives-have-136001.html" TargetMode="External"/><Relationship Id="rId1253" Type="http://schemas.openxmlformats.org/officeDocument/2006/relationships/comments" Target="../comments1.xml"/><Relationship Id="rId623" Type="http://schemas.openxmlformats.org/officeDocument/2006/relationships/hyperlink" Target="https://gmatclub.com/forum/since-the-pizzarella-pizza-parlor-began-advertising-in-the-local-newsp-365962.html" TargetMode="External"/><Relationship Id="rId830" Type="http://schemas.openxmlformats.org/officeDocument/2006/relationships/hyperlink" Target="https://gmatclub.com/forum/architecture-firms-compete-by-presenting-plans-and-models-in-order-to-333949.html" TargetMode="External"/><Relationship Id="rId928" Type="http://schemas.openxmlformats.org/officeDocument/2006/relationships/hyperlink" Target="https://gmatclub.com/forum/the-media-now-devote-more-coverage-to-crime-than-they-did-ten-years-ag-322603.html" TargetMode="External"/><Relationship Id="rId57" Type="http://schemas.openxmlformats.org/officeDocument/2006/relationships/hyperlink" Target="https://gmatclub.com/forum/for-several-centuries-physicians-mistakenly-believed-that-370146.html" TargetMode="External"/><Relationship Id="rId262" Type="http://schemas.openxmlformats.org/officeDocument/2006/relationships/hyperlink" Target="https://gmatclub.com/forum/in-numerous-factories-automated-equipment-is-replacing-employees-in-o-327522.html" TargetMode="External"/><Relationship Id="rId567" Type="http://schemas.openxmlformats.org/officeDocument/2006/relationships/hyperlink" Target="https://gmatclub.com/forum/music-stores-often-recommend-cheap-guitars-to-customers-who-are-just-362765.html" TargetMode="External"/><Relationship Id="rId1113" Type="http://schemas.openxmlformats.org/officeDocument/2006/relationships/hyperlink" Target="https://gmatclub.com/forum/a-greater-number-of-newspapers-are-sold-in-town-s-than-in-town-t-ther-42107.html" TargetMode="External"/><Relationship Id="rId1197" Type="http://schemas.openxmlformats.org/officeDocument/2006/relationships/hyperlink" Target="https://gmatclub.com/forum/topic31931.html" TargetMode="External"/><Relationship Id="rId122" Type="http://schemas.openxmlformats.org/officeDocument/2006/relationships/hyperlink" Target="https://gmatclub.com/forum/defense-department-analysts-worry-that-the-ability-of-the-united-state-65590.html" TargetMode="External"/><Relationship Id="rId774" Type="http://schemas.openxmlformats.org/officeDocument/2006/relationships/hyperlink" Target="https://gmatclub.com/forum/ronald-scored-600-on-the-gmat-while-derek-scored-338-on-the-gre-there-340615.html" TargetMode="External"/><Relationship Id="rId981" Type="http://schemas.openxmlformats.org/officeDocument/2006/relationships/hyperlink" Target="https://gmatclub.com/forum/adults-have-the-right-to-vote-so-should-adolescents-admittedly-adol-316373.html" TargetMode="External"/><Relationship Id="rId1057" Type="http://schemas.openxmlformats.org/officeDocument/2006/relationships/hyperlink" Target="https://gmatclub.com/forum/jason-the-solar-cooker-provides-free-energy-for-cooking-baking-and-367955.html" TargetMode="External"/><Relationship Id="rId427" Type="http://schemas.openxmlformats.org/officeDocument/2006/relationships/hyperlink" Target="https://gmatclub.com/forum/in-the-years-1971-to-1980-the-population-of-the-state-prison-system-348671.html" TargetMode="External"/><Relationship Id="rId634" Type="http://schemas.openxmlformats.org/officeDocument/2006/relationships/hyperlink" Target="https://gmatclub.com/forum/the-two-main-factors-determining-the-climate-of-a-region-are-its-latit-366568.html" TargetMode="External"/><Relationship Id="rId841" Type="http://schemas.openxmlformats.org/officeDocument/2006/relationships/hyperlink" Target="https://gmatclub.com/forum/the-level-of-unemployment-in-country-x-is-lower-than-that-in-country-y-332572.html" TargetMode="External"/><Relationship Id="rId273" Type="http://schemas.openxmlformats.org/officeDocument/2006/relationships/hyperlink" Target="https://gmatclub.com/forum/the-famous-wxyz-band-is-about-to-embark-on-the-international-tour-that-328915.html" TargetMode="External"/><Relationship Id="rId480" Type="http://schemas.openxmlformats.org/officeDocument/2006/relationships/hyperlink" Target="https://gmatclub.com/forum/in-the-past-century-formerly-consensual-perceptions-of-the-human-palat-354656.html" TargetMode="External"/><Relationship Id="rId701" Type="http://schemas.openxmlformats.org/officeDocument/2006/relationships/hyperlink" Target="https://gmatclub.com/forum/loneliness-is-commonly-reported-in-elderly-populations-a-study-of-eld-351384.html" TargetMode="External"/><Relationship Id="rId939" Type="http://schemas.openxmlformats.org/officeDocument/2006/relationships/hyperlink" Target="https://gmatclub.com/forum/every-action-has-consequences-and-among-the-consequences-of-any-action-321126.html" TargetMode="External"/><Relationship Id="rId1124" Type="http://schemas.openxmlformats.org/officeDocument/2006/relationships/hyperlink" Target="https://gmatclub.com/forum/john-usually-sorts-incoming-mail-such-as-bills-and-legal-papers-into-356786.html" TargetMode="External"/><Relationship Id="rId68" Type="http://schemas.openxmlformats.org/officeDocument/2006/relationships/hyperlink" Target="https://gmatclub.com/forum/in-january-of-last-year-fastfood-king-started-using-a-new-lowfat-oil-141007.html" TargetMode="External"/><Relationship Id="rId133" Type="http://schemas.openxmlformats.org/officeDocument/2006/relationships/hyperlink" Target="https://gmatclub.com/forum/kale-has-more-nutritional-value-than-spinach-but-since-collard-greens-134852.html" TargetMode="External"/><Relationship Id="rId340" Type="http://schemas.openxmlformats.org/officeDocument/2006/relationships/hyperlink" Target="https://gmatclub.com/forum/following-a-period-of-lingering-malaise-after-a-recent-remarkable-econ-336482.html" TargetMode="External"/><Relationship Id="rId578" Type="http://schemas.openxmlformats.org/officeDocument/2006/relationships/hyperlink" Target="https://gmatclub.com/forum/bank-customers-today-expect-excellent-service-shorter-lines-cordial-363543.html" TargetMode="External"/><Relationship Id="rId785" Type="http://schemas.openxmlformats.org/officeDocument/2006/relationships/hyperlink" Target="https://gmatclub.com/forum/in-2010-china-comprised-about-10-percent-of-the-world-s-gross-domesti-339389.html" TargetMode="External"/><Relationship Id="rId992" Type="http://schemas.openxmlformats.org/officeDocument/2006/relationships/hyperlink" Target="https://gmatclub.com/forum/civil-libertarian-the-categorical-prohibition-of-any-nonviolent-means-315424.html" TargetMode="External"/><Relationship Id="rId200" Type="http://schemas.openxmlformats.org/officeDocument/2006/relationships/hyperlink" Target="https://gmatclub.com/forum/health-officials-claim-that-because-the-foods-and-beverages-mentioned-319877.html" TargetMode="External"/><Relationship Id="rId438" Type="http://schemas.openxmlformats.org/officeDocument/2006/relationships/hyperlink" Target="https://gmatclub.com/forum/earlier-this-year-our-city-s-three-main-reservoirs-had-unusually-low-349912.html" TargetMode="External"/><Relationship Id="rId645" Type="http://schemas.openxmlformats.org/officeDocument/2006/relationships/hyperlink" Target="https://gmatclub.com/forum/due-to-oxidation-the-iron-components-that-are-utilized-in-structures-367613.html" TargetMode="External"/><Relationship Id="rId852" Type="http://schemas.openxmlformats.org/officeDocument/2006/relationships/hyperlink" Target="https://gmatclub.com/forum/the-film-orange-genre-is-extremely-popular-in-the-province-of-goop-ho-331419.html" TargetMode="External"/><Relationship Id="rId1068" Type="http://schemas.openxmlformats.org/officeDocument/2006/relationships/hyperlink" Target="https://gmatclub.com/forum/mice-that-have-been-given-morphine-are-very-likely-to-72808.html" TargetMode="External"/><Relationship Id="rId284" Type="http://schemas.openxmlformats.org/officeDocument/2006/relationships/hyperlink" Target="https://gmatclub.com/forum/until-recently-employees-in-company-x-had-to-work-9-hours-a-day-but-330302.html" TargetMode="External"/><Relationship Id="rId491" Type="http://schemas.openxmlformats.org/officeDocument/2006/relationships/hyperlink" Target="https://gmatclub.com/forum/oak-why-do-they-only-water-us-twice-a-week-we-should-be-watered-as-m-355204.html" TargetMode="External"/><Relationship Id="rId505" Type="http://schemas.openxmlformats.org/officeDocument/2006/relationships/hyperlink" Target="https://gmatclub.com/forum/many-people-start-working-out-in-a-gym-in-order-to-become-fitter-when-355843.html" TargetMode="External"/><Relationship Id="rId712" Type="http://schemas.openxmlformats.org/officeDocument/2006/relationships/hyperlink" Target="https://gmatclub.com/forum/due-to-recent-success-lawton-a-contractor-can-be-more-selective-tha-349721.html" TargetMode="External"/><Relationship Id="rId1135" Type="http://schemas.openxmlformats.org/officeDocument/2006/relationships/hyperlink" Target="https://gmatclub.com/forum/last-august-the-xt-chain-of-gasoline-stations-had-a-temporary-sales-160887.html" TargetMode="External"/><Relationship Id="rId79" Type="http://schemas.openxmlformats.org/officeDocument/2006/relationships/hyperlink" Target="https://gmatclub.com/forum/activist-any-member-of-the-city-council-ought-either-to-vote-against-310463.html" TargetMode="External"/><Relationship Id="rId144" Type="http://schemas.openxmlformats.org/officeDocument/2006/relationships/hyperlink" Target="https://gmatclub.com/forum/a-recent-spate-of-launching-and-operating-mishaps-with-television-sate-66914.html" TargetMode="External"/><Relationship Id="rId589" Type="http://schemas.openxmlformats.org/officeDocument/2006/relationships/hyperlink" Target="https://gmatclub.com/forum/in-a-psychological-experiment-an-irregular-and-attractively-shiny-obj-364221.html" TargetMode="External"/><Relationship Id="rId796" Type="http://schemas.openxmlformats.org/officeDocument/2006/relationships/hyperlink" Target="https://gmatclub.com/forum/state-x-requires-employers-to-pay-hourly-wage-employees-50-percent-mor-337991.html" TargetMode="External"/><Relationship Id="rId1202" Type="http://schemas.openxmlformats.org/officeDocument/2006/relationships/hyperlink" Target="https://gmatclub.com/forum/topic42336.html" TargetMode="External"/><Relationship Id="rId351" Type="http://schemas.openxmlformats.org/officeDocument/2006/relationships/hyperlink" Target="https://gmatclub.com/forum/city-official-i-cannot-deny-that-sodium-monofluoride-which-is-used-337779.html" TargetMode="External"/><Relationship Id="rId449" Type="http://schemas.openxmlformats.org/officeDocument/2006/relationships/hyperlink" Target="https://gmatclub.com/forum/a-team-of-pediatricians-recently-announced-that-pet-birds-are-more-lik-351576.html" TargetMode="External"/><Relationship Id="rId656" Type="http://schemas.openxmlformats.org/officeDocument/2006/relationships/hyperlink" Target="https://gmatclub.com/forum/mr-q-more-and-more-people-are-drinking-mineral-water-having-a-miner-368178.html" TargetMode="External"/><Relationship Id="rId863" Type="http://schemas.openxmlformats.org/officeDocument/2006/relationships/hyperlink" Target="https://gmatclub.com/forum/six-months-ago-the-surgeon-general-stated-that-the-legislation-behind-330497.html" TargetMode="External"/><Relationship Id="rId1079" Type="http://schemas.openxmlformats.org/officeDocument/2006/relationships/hyperlink" Target="https://gmatclub.com/forum/under-the-agricultural-policies-of-country-r-farmers-can-sell-any-gra-306119.html" TargetMode="External"/><Relationship Id="rId211" Type="http://schemas.openxmlformats.org/officeDocument/2006/relationships/hyperlink" Target="https://gmatclub.com/forum/after-purchasing-a-pot-bellied-pig-at-the-pet-store-in-springfield-am-321246.html" TargetMode="External"/><Relationship Id="rId295" Type="http://schemas.openxmlformats.org/officeDocument/2006/relationships/hyperlink" Target="https://gmatclub.com/forum/many-consumer-products-contain-organic-ingredients-since-such-ingredi-331275.html" TargetMode="External"/><Relationship Id="rId309" Type="http://schemas.openxmlformats.org/officeDocument/2006/relationships/hyperlink" Target="https://gmatclub.com/forum/an-engineering-firm-has-suggested-the-construction-of-an-underwater-oi-332764.html" TargetMode="External"/><Relationship Id="rId516" Type="http://schemas.openxmlformats.org/officeDocument/2006/relationships/hyperlink" Target="https://gmatclub.com/forum/a-cellular-communication-development-facility-was-built-just-outside-356740.html" TargetMode="External"/><Relationship Id="rId1146" Type="http://schemas.openxmlformats.org/officeDocument/2006/relationships/hyperlink" Target="https://gmatclub.com/forum/astronomer-observations-of-the-shoemaker-levi-comet-on-its-144505.html" TargetMode="External"/><Relationship Id="rId723" Type="http://schemas.openxmlformats.org/officeDocument/2006/relationships/hyperlink" Target="https://gmatclub.com/forum/the-proliferation-of-colloquialisms-is-degrading-the-english-language-348499.html" TargetMode="External"/><Relationship Id="rId930" Type="http://schemas.openxmlformats.org/officeDocument/2006/relationships/hyperlink" Target="https://gmatclub.com/forum/a-group-of-1-000-students-was-randomly-selected-from-three-high-school-322337.html" TargetMode="External"/><Relationship Id="rId1006" Type="http://schemas.openxmlformats.org/officeDocument/2006/relationships/hyperlink" Target="https://gmatclub.com/forum/the-number-of-people-diagnosed-as-having-a-certain-intestinal-disease-103235.html" TargetMode="External"/><Relationship Id="rId155" Type="http://schemas.openxmlformats.org/officeDocument/2006/relationships/hyperlink" Target="https://gmatclub.com/forum/this-claim-that-homo-habilis-homo-rudolfensis-and-homo-erectus-the-303896.html" TargetMode="External"/><Relationship Id="rId362" Type="http://schemas.openxmlformats.org/officeDocument/2006/relationships/hyperlink" Target="https://gmatclub.com/forum/in-an-attempt-to-explain-the-cause-of-malaria-a-deadly-infectious-dis-339201.html" TargetMode="External"/><Relationship Id="rId1213" Type="http://schemas.openxmlformats.org/officeDocument/2006/relationships/hyperlink" Target="https://gmatclub.com/forum/topic67058.html" TargetMode="External"/><Relationship Id="rId222" Type="http://schemas.openxmlformats.org/officeDocument/2006/relationships/hyperlink" Target="https://gmatclub.com/forum/although-marathons-are-26-2-miles-42-2-kilometers-long-and-take-even-322660.html" TargetMode="External"/><Relationship Id="rId667" Type="http://schemas.openxmlformats.org/officeDocument/2006/relationships/hyperlink" Target="https://gmatclub.com/forum/the-growing-of-coffee-beans-in-south-america-is-done-in-a-time-honored-369034.html" TargetMode="External"/><Relationship Id="rId874" Type="http://schemas.openxmlformats.org/officeDocument/2006/relationships/hyperlink" Target="https://gmatclub.com/forum/annoyed-and-unsatisfied-with-the-services-provided-by-banks-a-consume-329198.html" TargetMode="External"/><Relationship Id="rId17" Type="http://schemas.openxmlformats.org/officeDocument/2006/relationships/hyperlink" Target="http://gmatclub.com/forum/search.php?search_tags=all&amp;selected_search_tags%5B%5D=203&amp;selected_search_tags%5B%5D=168" TargetMode="External"/><Relationship Id="rId527" Type="http://schemas.openxmlformats.org/officeDocument/2006/relationships/hyperlink" Target="https://gmatclub.com/forum/saturn-chocolate-spokesperson-mindt-chocolate-s-new-candy-bar-is-most-357620.html" TargetMode="External"/><Relationship Id="rId734" Type="http://schemas.openxmlformats.org/officeDocument/2006/relationships/hyperlink" Target="https://gmatclub.com/forum/for-the-past-year-a-network-television-talk-show-host-has-been-making-346751.html" TargetMode="External"/><Relationship Id="rId941" Type="http://schemas.openxmlformats.org/officeDocument/2006/relationships/hyperlink" Target="https://gmatclub.com/forum/marianne-is-a-professional-chess-player-who-hums-audibly-while-playing-320799.html" TargetMode="External"/><Relationship Id="rId1157" Type="http://schemas.openxmlformats.org/officeDocument/2006/relationships/hyperlink" Target="https://gmatclub.com/forum/topic64037.html" TargetMode="External"/><Relationship Id="rId70" Type="http://schemas.openxmlformats.org/officeDocument/2006/relationships/hyperlink" Target="https://gmatclub.com/forum/when-people-evade-income-taxes-by-not-declaring-taxable-income-a-vici-51801.html" TargetMode="External"/><Relationship Id="rId166" Type="http://schemas.openxmlformats.org/officeDocument/2006/relationships/hyperlink" Target="https://gmatclub.com/forum/in-the-1960s-paranoia-was-viewed-by-social-scientists-as-ungrounded-fe-316262.html" TargetMode="External"/><Relationship Id="rId373" Type="http://schemas.openxmlformats.org/officeDocument/2006/relationships/hyperlink" Target="https://gmatclub.com/forum/there-has-been-a-sudden-spurt-in-the-cases-of-suicide-amongst-teenager-340325.html" TargetMode="External"/><Relationship Id="rId580" Type="http://schemas.openxmlformats.org/officeDocument/2006/relationships/hyperlink" Target="https://gmatclub.com/forum/company-ceo-launching-an-internet-site-is-an-expensive-process-inste-363678.html" TargetMode="External"/><Relationship Id="rId801" Type="http://schemas.openxmlformats.org/officeDocument/2006/relationships/hyperlink" Target="https://gmatclub.com/forum/the-women-s-volleyball-team-at-a-local-college-finished-fifth-in-its-337396.html" TargetMode="External"/><Relationship Id="rId1017" Type="http://schemas.openxmlformats.org/officeDocument/2006/relationships/hyperlink" Target="https://gmatclub.com/forum/in-the-aftermath-of-a-worldwide-stock-market-crash-country-5303.html" TargetMode="External"/><Relationship Id="rId1224" Type="http://schemas.openxmlformats.org/officeDocument/2006/relationships/hyperlink" Target="https://gmatclub.com/forum/topic65775.html" TargetMode="External"/><Relationship Id="rId1" Type="http://schemas.openxmlformats.org/officeDocument/2006/relationships/hyperlink" Target="http://gmatclub.com/forum/search.php?search_tags=all&amp;selected_search_tags%5B%5D=168" TargetMode="External"/><Relationship Id="rId233" Type="http://schemas.openxmlformats.org/officeDocument/2006/relationships/hyperlink" Target="https://gmatclub.com/forum/experia-inc-one-of-the-pioneers-in-the-online-retailing-in-the-cosme-324031.html" TargetMode="External"/><Relationship Id="rId440" Type="http://schemas.openxmlformats.org/officeDocument/2006/relationships/hyperlink" Target="https://gmatclub.com/forum/candidate-i-am-worried-about-the-effects-that-the-recent-media-covera-350300.html" TargetMode="External"/><Relationship Id="rId678" Type="http://schemas.openxmlformats.org/officeDocument/2006/relationships/hyperlink" Target="https://gmatclub.com/forum/columnist-neuroscientists-have-found-that-states-of-profound-creativi-369726.html" TargetMode="External"/><Relationship Id="rId885" Type="http://schemas.openxmlformats.org/officeDocument/2006/relationships/hyperlink" Target="https://gmatclub.com/forum/website-optimization-analyst-although-the-website-of-sellalot-inc-en-327799.html" TargetMode="External"/><Relationship Id="rId1070" Type="http://schemas.openxmlformats.org/officeDocument/2006/relationships/hyperlink" Target="https://gmatclub.com/forum/in-the-next-four-years-the-number-of-doctors-nurses-and-67947.html" TargetMode="External"/><Relationship Id="rId28" Type="http://schemas.openxmlformats.org/officeDocument/2006/relationships/hyperlink" Target="http://gmatclub.com/forum/search.php?search_tags=all&amp;selected_search_tags%5B%5D=122&amp;selected_search_tags%5B%5D=226" TargetMode="External"/><Relationship Id="rId300" Type="http://schemas.openxmlformats.org/officeDocument/2006/relationships/hyperlink" Target="https://gmatclub.com/forum/according-to-a-recent-survey-conducted-by-a-well-known-women-s-magazin-331732.html" TargetMode="External"/><Relationship Id="rId538" Type="http://schemas.openxmlformats.org/officeDocument/2006/relationships/hyperlink" Target="https://gmatclub.com/forum/ceramic-floors-require-large-amounts-of-water-to-be-kept-clean-carpet-358866.html" TargetMode="External"/><Relationship Id="rId745" Type="http://schemas.openxmlformats.org/officeDocument/2006/relationships/hyperlink" Target="https://gmatclub.com/forum/america-s-record-of-protecting-species-threatened-with-extinction-whi-344954.html" TargetMode="External"/><Relationship Id="rId952" Type="http://schemas.openxmlformats.org/officeDocument/2006/relationships/hyperlink" Target="https://gmatclub.com/forum/scientific-research-will-be-properly-channeled-whenever-those-who-deci-319394.html" TargetMode="External"/><Relationship Id="rId1168" Type="http://schemas.openxmlformats.org/officeDocument/2006/relationships/hyperlink" Target="https://gmatclub.com/forum/topic4001.html" TargetMode="External"/><Relationship Id="rId81" Type="http://schemas.openxmlformats.org/officeDocument/2006/relationships/hyperlink" Target="https://gmatclub.com/forum/advertisement-for-sinus-pain-three-out-of-four-hospitals-give-their-94110.html" TargetMode="External"/><Relationship Id="rId177" Type="http://schemas.openxmlformats.org/officeDocument/2006/relationships/hyperlink" Target="https://gmatclub.com/forum/the-government-s-proposed-8-percent-cut-in-all-subsidies-to-arts-group-317291.html" TargetMode="External"/><Relationship Id="rId384" Type="http://schemas.openxmlformats.org/officeDocument/2006/relationships/hyperlink" Target="https://gmatclub.com/forum/the-consumption-of-tobacco-in-the-country-has-fallen-drastically-in-th-342226.html" TargetMode="External"/><Relationship Id="rId591" Type="http://schemas.openxmlformats.org/officeDocument/2006/relationships/hyperlink" Target="https://gmatclub.com/forum/herbal-tea-has-become-a-popular-product-and-is-offered-by-a-number-of-364287.html" TargetMode="External"/><Relationship Id="rId605" Type="http://schemas.openxmlformats.org/officeDocument/2006/relationships/hyperlink" Target="https://gmatclub.com/forum/company-a-and-company-b-both-produce-gold-watches-company-a-s-watches-364951.html" TargetMode="External"/><Relationship Id="rId812" Type="http://schemas.openxmlformats.org/officeDocument/2006/relationships/hyperlink" Target="https://gmatclub.com/forum/many-people-believe-that-gold-and-platinum-are-the-most-valuable-commo-336059.html" TargetMode="External"/><Relationship Id="rId1028" Type="http://schemas.openxmlformats.org/officeDocument/2006/relationships/hyperlink" Target="https://gmatclub.com/forum/to-prevent-some-conflicts-of-interest-congress-could-prohibit-high-le-96340.html" TargetMode="External"/><Relationship Id="rId1235" Type="http://schemas.openxmlformats.org/officeDocument/2006/relationships/hyperlink" Target="https://gmatclub.com/forum/topic45651.html" TargetMode="External"/><Relationship Id="rId244" Type="http://schemas.openxmlformats.org/officeDocument/2006/relationships/hyperlink" Target="https://gmatclub.com/forum/every-year-a-large-percentage-of-the-population-of-loggerhead-and-leat-325618.html" TargetMode="External"/><Relationship Id="rId689" Type="http://schemas.openxmlformats.org/officeDocument/2006/relationships/hyperlink" Target="https://gmatclub.com/forum/in-a-recent-experiment-scientists-constructed-an-environment-with-cer-353192.html" TargetMode="External"/><Relationship Id="rId896" Type="http://schemas.openxmlformats.org/officeDocument/2006/relationships/hyperlink" Target="https://gmatclub.com/forum/the-whale-hunting-industry-has-been-around-for-many-years-and-is-part-326534.html" TargetMode="External"/><Relationship Id="rId1081" Type="http://schemas.openxmlformats.org/officeDocument/2006/relationships/hyperlink" Target="https://gmatclub.com/forum/a-recent-research-study-of-undergraduate-students-analyzed-the-effects-68007.html" TargetMode="External"/><Relationship Id="rId39" Type="http://schemas.openxmlformats.org/officeDocument/2006/relationships/hyperlink" Target="http://gmatclub.com/forum/search.php?search_tags=all&amp;selected_search_tags%5B%5D=115&amp;selected_search_tags%5B%5D=227" TargetMode="External"/><Relationship Id="rId451" Type="http://schemas.openxmlformats.org/officeDocument/2006/relationships/hyperlink" Target="https://gmatclub.com/forum/the-growth-of-the-market-for-self-portraits-of-19th-century-artists-351834.html" TargetMode="External"/><Relationship Id="rId549" Type="http://schemas.openxmlformats.org/officeDocument/2006/relationships/hyperlink" Target="https://gmatclub.com/forum/the-big-hype-marketing-firm-is-experiencing-rapid-growth-to-keep-pace-360000.html" TargetMode="External"/><Relationship Id="rId756" Type="http://schemas.openxmlformats.org/officeDocument/2006/relationships/hyperlink" Target="https://gmatclub.com/forum/the-17-countries-of-the-eurozone-are-all-united-by-one-currency-the-eu-343359.html" TargetMode="External"/><Relationship Id="rId1179" Type="http://schemas.openxmlformats.org/officeDocument/2006/relationships/hyperlink" Target="https://gmatclub.com/forum/topic68014.html" TargetMode="External"/><Relationship Id="rId104" Type="http://schemas.openxmlformats.org/officeDocument/2006/relationships/hyperlink" Target="https://gmatclub.com/forum/the-city-s-public-transportation-system-should-be-removed-from-the-jur-275207.html" TargetMode="External"/><Relationship Id="rId188" Type="http://schemas.openxmlformats.org/officeDocument/2006/relationships/hyperlink" Target="https://gmatclub.com/forum/until-now-this-painting-was-believed-to-be-a-self-portrait-of-the-art-318378.html" TargetMode="External"/><Relationship Id="rId311" Type="http://schemas.openxmlformats.org/officeDocument/2006/relationships/hyperlink" Target="https://gmatclub.com/forum/there-are-known-cases-of-children-developing-strong-opposition-to-drin-333005.html" TargetMode="External"/><Relationship Id="rId395" Type="http://schemas.openxmlformats.org/officeDocument/2006/relationships/hyperlink" Target="https://gmatclub.com/forum/the-airfares-on-almost-all-routes-in-the-country-have-increased-consid-343653.html" TargetMode="External"/><Relationship Id="rId409" Type="http://schemas.openxmlformats.org/officeDocument/2006/relationships/hyperlink" Target="https://gmatclub.com/forum/for-many-years-alcohol-producers-followed-a-self-imposed-industry-ban-345737.html" TargetMode="External"/><Relationship Id="rId963" Type="http://schemas.openxmlformats.org/officeDocument/2006/relationships/hyperlink" Target="https://gmatclub.com/forum/the-state-s-licensing-procedures-for-day-care-providers-are-inadequate-318222.html" TargetMode="External"/><Relationship Id="rId1039" Type="http://schemas.openxmlformats.org/officeDocument/2006/relationships/hyperlink" Target="https://gmatclub.com/forum/advertiser-there-s-nothing-wrong-with-a-tool-that-has-ten-functions-370665.html" TargetMode="External"/><Relationship Id="rId1246" Type="http://schemas.openxmlformats.org/officeDocument/2006/relationships/hyperlink" Target="https://gmatclub.com/forum/topic34662.html" TargetMode="External"/><Relationship Id="rId92" Type="http://schemas.openxmlformats.org/officeDocument/2006/relationships/hyperlink" Target="https://gmatclub.com/forum/psychological-research-indicates-that-college-hockey-and-football-play-92052.html" TargetMode="External"/><Relationship Id="rId616" Type="http://schemas.openxmlformats.org/officeDocument/2006/relationships/hyperlink" Target="https://gmatclub.com/forum/in-2006-there-were-4-736-fatalities-caused-by-road-accidents-in-calif-365662.html" TargetMode="External"/><Relationship Id="rId823" Type="http://schemas.openxmlformats.org/officeDocument/2006/relationships/hyperlink" Target="https://gmatclub.com/forum/in-country-cora-the-rate-of-students-going-to-university-has-grown-an-334677.html" TargetMode="External"/><Relationship Id="rId255" Type="http://schemas.openxmlformats.org/officeDocument/2006/relationships/hyperlink" Target="https://gmatclub.com/forum/otoplasty-ear-cosmetic-surgery-can-reshape-prominent-or-protruding-e-326819.html" TargetMode="External"/><Relationship Id="rId462" Type="http://schemas.openxmlformats.org/officeDocument/2006/relationships/hyperlink" Target="https://gmatclub.com/forum/a-rise-in-the-price-of-raw-materials-has-recently-caused-hardship-for-353665.html" TargetMode="External"/><Relationship Id="rId1092" Type="http://schemas.openxmlformats.org/officeDocument/2006/relationships/hyperlink" Target="https://gmatclub.com/forum/psychologist-though-popularized-by-the-media-and-even-some-ill-inform-146659.html" TargetMode="External"/><Relationship Id="rId1106" Type="http://schemas.openxmlformats.org/officeDocument/2006/relationships/hyperlink" Target="https://gmatclub.com/forum/for-a-trade-embargo-against-a-particular-country-to-succeed-a-high-de-16045.html" TargetMode="External"/><Relationship Id="rId115" Type="http://schemas.openxmlformats.org/officeDocument/2006/relationships/hyperlink" Target="https://gmatclub.com/forum/in-the-united-states-the-postal-service-has-a-monopoly-on-first-class-282726.html" TargetMode="External"/><Relationship Id="rId322" Type="http://schemas.openxmlformats.org/officeDocument/2006/relationships/hyperlink" Target="https://gmatclub.com/forum/sally-has-only-shown-up-to-a-quarter-of-her-classes-for-a-course-at-un-334225.html" TargetMode="External"/><Relationship Id="rId767" Type="http://schemas.openxmlformats.org/officeDocument/2006/relationships/hyperlink" Target="https://gmatclub.com/forum/a-new-palm-vein-scanning-technology-is-being-developed-by-scientists-341830.html" TargetMode="External"/><Relationship Id="rId974" Type="http://schemas.openxmlformats.org/officeDocument/2006/relationships/hyperlink" Target="https://gmatclub.com/forum/orthodox-medicine-is-ineffective-at-both-ends-of-the-spectrum-of-ailme-317128.html" TargetMode="External"/><Relationship Id="rId199" Type="http://schemas.openxmlformats.org/officeDocument/2006/relationships/hyperlink" Target="https://gmatclub.com/forum/if-a-mechanical-aerator-is-installed-in-a-fish-pool-the-water-in-the-319687.html" TargetMode="External"/><Relationship Id="rId627" Type="http://schemas.openxmlformats.org/officeDocument/2006/relationships/hyperlink" Target="https://gmatclub.com/forum/over-the-past-6-years-prices-of-peripheral-computer-equipment-in-coun-366207.html" TargetMode="External"/><Relationship Id="rId834" Type="http://schemas.openxmlformats.org/officeDocument/2006/relationships/hyperlink" Target="https://gmatclub.com/forum/sure-enough-insurance-is-a-large-insurance-company-that-has-recently-333518.html" TargetMode="External"/><Relationship Id="rId266" Type="http://schemas.openxmlformats.org/officeDocument/2006/relationships/hyperlink" Target="https://gmatclub.com/forum/although-it-is-the-opinion-of-an-expert-aired-in-a-recent-radio-inter-327966.html" TargetMode="External"/><Relationship Id="rId473" Type="http://schemas.openxmlformats.org/officeDocument/2006/relationships/hyperlink" Target="https://gmatclub.com/forum/a-nutritional-research-company-published-an-article-describing-the-hea-354253.html" TargetMode="External"/><Relationship Id="rId680" Type="http://schemas.openxmlformats.org/officeDocument/2006/relationships/hyperlink" Target="https://gmatclub.com/forum/diplomat-every-major-war-in-the-last-200-years-has-been-preceded-by-369873.html" TargetMode="External"/><Relationship Id="rId901" Type="http://schemas.openxmlformats.org/officeDocument/2006/relationships/hyperlink" Target="https://gmatclub.com/forum/during-a-heated-debate-between-the-developers-of-a-computer-virus-prot-325994.html" TargetMode="External"/><Relationship Id="rId1117" Type="http://schemas.openxmlformats.org/officeDocument/2006/relationships/hyperlink" Target="https://gmatclub.com/forum/because-postage-rates-are-rising-home-decorator-magazine-plans-to-max-33414.html" TargetMode="External"/><Relationship Id="rId30" Type="http://schemas.openxmlformats.org/officeDocument/2006/relationships/hyperlink" Target="http://gmatclub.com/forum/search.php?search_tags=all&amp;selected_search_tags%5B%5D=124&amp;selected_search_tags%5B%5D=226" TargetMode="External"/><Relationship Id="rId126" Type="http://schemas.openxmlformats.org/officeDocument/2006/relationships/hyperlink" Target="https://gmatclub.com/forum/surveys-show-that-every-year-only-10-percent-of-cigarette-smokers-283639.html" TargetMode="External"/><Relationship Id="rId333" Type="http://schemas.openxmlformats.org/officeDocument/2006/relationships/hyperlink" Target="https://gmatclub.com/forum/an-appeal-has-been-made-by-the-managers-of-a-department-store-to-its-335570.html" TargetMode="External"/><Relationship Id="rId540" Type="http://schemas.openxmlformats.org/officeDocument/2006/relationships/hyperlink" Target="https://gmatclub.com/forum/private-tutoring-was-found-to-be-highly-effective-in-improving-student-359078.html" TargetMode="External"/><Relationship Id="rId778" Type="http://schemas.openxmlformats.org/officeDocument/2006/relationships/hyperlink" Target="https://gmatclub.com/forum/the-langova-national-park-is-a-breeding-ground-for-several-migratory-340104.html" TargetMode="External"/><Relationship Id="rId985" Type="http://schemas.openxmlformats.org/officeDocument/2006/relationships/hyperlink" Target="https://gmatclub.com/forum/sea-turtles-nest-only-at-their-own-birthplaces-after-hatching-on-the-316035.html" TargetMode="External"/><Relationship Id="rId1170" Type="http://schemas.openxmlformats.org/officeDocument/2006/relationships/hyperlink" Target="https://gmatclub.com/forum/topic5904.html" TargetMode="External"/><Relationship Id="rId638" Type="http://schemas.openxmlformats.org/officeDocument/2006/relationships/hyperlink" Target="https://gmatclub.com/forum/the-installation-of-geo-thermal-heating-in-homes-is-known-to-be-up-to-366826.html" TargetMode="External"/><Relationship Id="rId845" Type="http://schemas.openxmlformats.org/officeDocument/2006/relationships/hyperlink" Target="https://gmatclub.com/forum/a-recent-survey-has-shown-that-today-very-few-people-learn-a-language-332178.html" TargetMode="External"/><Relationship Id="rId1030" Type="http://schemas.openxmlformats.org/officeDocument/2006/relationships/hyperlink" Target="https://gmatclub.com/forum/a-program-instituted-in-a-particular-state-allows-parents-to-prepay-111586.html" TargetMode="External"/><Relationship Id="rId277" Type="http://schemas.openxmlformats.org/officeDocument/2006/relationships/hyperlink" Target="https://gmatclub.com/forum/two-foreign-diplomats-fell-sick-a-few-days-after-they-had-eaten-a-meal-329426.html" TargetMode="External"/><Relationship Id="rId400" Type="http://schemas.openxmlformats.org/officeDocument/2006/relationships/hyperlink" Target="https://gmatclub.com/forum/studies-of-the-relationship-between-public-opinion-and-political-actio-344508.html" TargetMode="External"/><Relationship Id="rId484" Type="http://schemas.openxmlformats.org/officeDocument/2006/relationships/hyperlink" Target="https://gmatclub.com/forum/having-studied-the-mystic-art-of-shamanism-for-seven-years-damian-not-354836.html" TargetMode="External"/><Relationship Id="rId705" Type="http://schemas.openxmlformats.org/officeDocument/2006/relationships/hyperlink" Target="https://gmatclub.com/forum/according-to-a-recent-study-advertisements-in-medical-journals-often-350874.html" TargetMode="External"/><Relationship Id="rId1128" Type="http://schemas.openxmlformats.org/officeDocument/2006/relationships/hyperlink" Target="https://gmatclub.com/forum/the-marketing-manager-of-western-national-bank-wnb-has-suggested-lau-374950.html" TargetMode="External"/><Relationship Id="rId137" Type="http://schemas.openxmlformats.org/officeDocument/2006/relationships/hyperlink" Target="https://gmatclub.com/forum/a-proposed-ordinance-requires-the-installation-in-new-homes-of-sprinkl-161732.html" TargetMode="External"/><Relationship Id="rId344" Type="http://schemas.openxmlformats.org/officeDocument/2006/relationships/hyperlink" Target="https://gmatclub.com/forum/new-technology-now-makes-it-feasible-for-computer-call-in-help-desk-se-337026.html" TargetMode="External"/><Relationship Id="rId691" Type="http://schemas.openxmlformats.org/officeDocument/2006/relationships/hyperlink" Target="https://gmatclub.com/forum/preconceived-notions-of-the-world-especially-that-of-the-so-called-th-352896.html" TargetMode="External"/><Relationship Id="rId789" Type="http://schemas.openxmlformats.org/officeDocument/2006/relationships/hyperlink" Target="https://gmatclub.com/forum/a-prolonged-period-of-low-mortgage-rates-resulted-in-a-period-of-the-338901.html" TargetMode="External"/><Relationship Id="rId912" Type="http://schemas.openxmlformats.org/officeDocument/2006/relationships/hyperlink" Target="https://gmatclub.com/forum/not-all-stars-emit-energy-as-visible-light-some-stars-emit-energy-at-324622.html" TargetMode="External"/><Relationship Id="rId996" Type="http://schemas.openxmlformats.org/officeDocument/2006/relationships/hyperlink" Target="https://gmatclub.com/forum/loans-extended-from-banks-to-individuals-can-allow-individuals-to-take-303752.html" TargetMode="External"/><Relationship Id="rId41" Type="http://schemas.openxmlformats.org/officeDocument/2006/relationships/hyperlink" Target="http://gmatclub.com/forum/search.php?search_tags=all&amp;selected_search_tags%5B%5D=118&amp;selected_search_tags%5B%5D=227" TargetMode="External"/><Relationship Id="rId551" Type="http://schemas.openxmlformats.org/officeDocument/2006/relationships/hyperlink" Target="https://gmatclub.com/forum/company-x-experienced-a-sharp-decrease-in-profitability-last-year-the-360320.html" TargetMode="External"/><Relationship Id="rId649" Type="http://schemas.openxmlformats.org/officeDocument/2006/relationships/hyperlink" Target="https://gmatclub.com/forum/jane-is-tall-and-slender-therefore-jane-will-become-a-world-class-mo-367808.html" TargetMode="External"/><Relationship Id="rId856" Type="http://schemas.openxmlformats.org/officeDocument/2006/relationships/hyperlink" Target="https://gmatclub.com/forum/john-s-salary-is-lower-than-is-the-average-salary-for-men-jane-s-sala-331045.html" TargetMode="External"/><Relationship Id="rId1181" Type="http://schemas.openxmlformats.org/officeDocument/2006/relationships/hyperlink" Target="https://gmatclub.com/forum/topic65539.html" TargetMode="External"/><Relationship Id="rId190" Type="http://schemas.openxmlformats.org/officeDocument/2006/relationships/hyperlink" Target="https://gmatclub.com/forum/somewhere-somehow-what-was-once-a-perfectly-good-rule-by-which-to-li-318639.html" TargetMode="External"/><Relationship Id="rId204" Type="http://schemas.openxmlformats.org/officeDocument/2006/relationships/hyperlink" Target="https://gmatclub.com/forum/many-artists-claim-that-art-critics-find-it-is-easier-to-write-about-320419.html" TargetMode="External"/><Relationship Id="rId288" Type="http://schemas.openxmlformats.org/officeDocument/2006/relationships/hyperlink" Target="https://gmatclub.com/forum/a-trans-fat-molecule-is-the-hydrogenated-form-of-a-regular-fat-molecul-330634.html" TargetMode="External"/><Relationship Id="rId411" Type="http://schemas.openxmlformats.org/officeDocument/2006/relationships/hyperlink" Target="https://gmatclub.com/forum/herbed-wellness-a-manufacturer-of-herbal-products-wants-its-new-head-346042.html" TargetMode="External"/><Relationship Id="rId509" Type="http://schemas.openxmlformats.org/officeDocument/2006/relationships/hyperlink" Target="https://gmatclub.com/forum/as-the-population-increases-so-does-the-number-of-criminals-and-with-356196.html" TargetMode="External"/><Relationship Id="rId1041" Type="http://schemas.openxmlformats.org/officeDocument/2006/relationships/hyperlink" Target="https://gmatclub.com/forum/some-scientists-believe-that-65-million-years-ago-an-asteroid-struck-84425.html" TargetMode="External"/><Relationship Id="rId1139" Type="http://schemas.openxmlformats.org/officeDocument/2006/relationships/hyperlink" Target="https://gmatclub.com/forum/studies-show-that-children-who-listen-too-much-classic-music-are-more-146497.html" TargetMode="External"/><Relationship Id="rId495" Type="http://schemas.openxmlformats.org/officeDocument/2006/relationships/hyperlink" Target="https://gmatclub.com/forum/chef-alphonse-performed-a-culinary-experiment-by-mixing-sauce-c-with-355346.html" TargetMode="External"/><Relationship Id="rId716" Type="http://schemas.openxmlformats.org/officeDocument/2006/relationships/hyperlink" Target="https://gmatclub.com/forum/attempts-to-blame-the-mayor-s-policies-for-the-growing-inequality-of-349315.html" TargetMode="External"/><Relationship Id="rId923" Type="http://schemas.openxmlformats.org/officeDocument/2006/relationships/hyperlink" Target="https://gmatclub.com/forum/a-recent-study-of-6-403-people-showed-that-those-treated-with-the-drug-323189.html" TargetMode="External"/><Relationship Id="rId52" Type="http://schemas.openxmlformats.org/officeDocument/2006/relationships/hyperlink" Target="http://gmatclub.com/forum/search.php?search_tags=all&amp;selected_search_tags%5B%5D=207&amp;selected_search_tags%5B%5D=227" TargetMode="External"/><Relationship Id="rId148" Type="http://schemas.openxmlformats.org/officeDocument/2006/relationships/hyperlink" Target="https://gmatclub.com/forum/head-of-a-regional-psychiatric-association-as-an-organization-we-hav-270127.html" TargetMode="External"/><Relationship Id="rId355" Type="http://schemas.openxmlformats.org/officeDocument/2006/relationships/hyperlink" Target="https://gmatclub.com/forum/our-nation-s-public-policy-dictates-that-our-lands-be-put-to-their-mos-338400.html" TargetMode="External"/><Relationship Id="rId562" Type="http://schemas.openxmlformats.org/officeDocument/2006/relationships/hyperlink" Target="https://gmatclub.com/forum/since-the-creation-of-the-personal-computer-in-the-late-1970s-the-gen-362028.html" TargetMode="External"/><Relationship Id="rId1192" Type="http://schemas.openxmlformats.org/officeDocument/2006/relationships/hyperlink" Target="https://gmatclub.com/forum/topic21009.html" TargetMode="External"/><Relationship Id="rId1206" Type="http://schemas.openxmlformats.org/officeDocument/2006/relationships/hyperlink" Target="https://gmatclub.com/forum/topic76181.html" TargetMode="External"/><Relationship Id="rId215" Type="http://schemas.openxmlformats.org/officeDocument/2006/relationships/hyperlink" Target="https://gmatclub.com/forum/attorney-for-ziegler-my-client-continued-to-do-consulting-work-betwee-321796.html" TargetMode="External"/><Relationship Id="rId422" Type="http://schemas.openxmlformats.org/officeDocument/2006/relationships/hyperlink" Target="https://gmatclub.com/forum/an-economic-or-political-crisis-in-a-poor-country-can-lead-to-a-lack-347839.html" TargetMode="External"/><Relationship Id="rId867" Type="http://schemas.openxmlformats.org/officeDocument/2006/relationships/hyperlink" Target="https://gmatclub.com/forum/every-business-searches-for-the-quickest-service-at-the-lowest-price-330015.html" TargetMode="External"/><Relationship Id="rId1052" Type="http://schemas.openxmlformats.org/officeDocument/2006/relationships/hyperlink" Target="https://gmatclub.com/forum/for-each-action-we-perform-we-can-know-only-some-of-its-consequences-373263.html" TargetMode="External"/><Relationship Id="rId299" Type="http://schemas.openxmlformats.org/officeDocument/2006/relationships/hyperlink" Target="https://gmatclub.com/forum/a-new-toothbrush-formed-from-two-types-of-plastic-a-and-b-in-an-inj-331658.html" TargetMode="External"/><Relationship Id="rId727" Type="http://schemas.openxmlformats.org/officeDocument/2006/relationships/hyperlink" Target="https://gmatclub.com/forum/a-local-department-store-hires-college-students-for-one-month-every-sp-347840.html" TargetMode="External"/><Relationship Id="rId934" Type="http://schemas.openxmlformats.org/officeDocument/2006/relationships/hyperlink" Target="https://gmatclub.com/forum/martha-s-friend-who-is-very-knowledgeable-about-edible-flowers-told-321795.html" TargetMode="External"/><Relationship Id="rId63" Type="http://schemas.openxmlformats.org/officeDocument/2006/relationships/hyperlink" Target="https://gmatclub.com/forum/mate-is-a-beverage-found-in-much-of-south-america-while-it-is-272719.html" TargetMode="External"/><Relationship Id="rId159" Type="http://schemas.openxmlformats.org/officeDocument/2006/relationships/hyperlink" Target="https://gmatclub.com/forum/myrna-people-should-follow-diets-in-which-fat-represents-no-more-than-315644.html" TargetMode="External"/><Relationship Id="rId366" Type="http://schemas.openxmlformats.org/officeDocument/2006/relationships/hyperlink" Target="https://gmatclub.com/forum/when-a-market-containing-several-competing-products-finds-a-single-pro-339642.html" TargetMode="External"/><Relationship Id="rId573" Type="http://schemas.openxmlformats.org/officeDocument/2006/relationships/hyperlink" Target="https://gmatclub.com/forum/television-viewing-has-proven-detrimental-effects-on-both-adults-and-363225.html" TargetMode="External"/><Relationship Id="rId780" Type="http://schemas.openxmlformats.org/officeDocument/2006/relationships/hyperlink" Target="https://gmatclub.com/forum/when-mobile-phone-companies-used-to-reporting-several-million-new-cus-339930.html" TargetMode="External"/><Relationship Id="rId1217" Type="http://schemas.openxmlformats.org/officeDocument/2006/relationships/hyperlink" Target="https://gmatclub.com/forum/topic39750.html" TargetMode="External"/><Relationship Id="rId226" Type="http://schemas.openxmlformats.org/officeDocument/2006/relationships/hyperlink" Target="https://gmatclub.com/forum/an-anthropologist-hypothesized-that-a-certain-medicinal-power-containe-323190.html" TargetMode="External"/><Relationship Id="rId433" Type="http://schemas.openxmlformats.org/officeDocument/2006/relationships/hyperlink" Target="https://gmatclub.com/forum/the-word-atom-is-derived-from-the-greek-atomos-meaning-uncuttable-349316.html" TargetMode="External"/><Relationship Id="rId878" Type="http://schemas.openxmlformats.org/officeDocument/2006/relationships/hyperlink" Target="https://gmatclub.com/forum/jacques-leswift-and-andy-flasch-are-the-top-two-cyclists-in-the-world-328676.html" TargetMode="External"/><Relationship Id="rId1063" Type="http://schemas.openxmlformats.org/officeDocument/2006/relationships/hyperlink" Target="https://gmatclub.com/forum/the-economy-is-in-a-dismal-state-universities-are-suffering-from-cutb-96108.html" TargetMode="External"/><Relationship Id="rId640" Type="http://schemas.openxmlformats.org/officeDocument/2006/relationships/hyperlink" Target="https://gmatclub.com/forum/citizens-in-country-x-are-frequently-complaining-that-lines-in-governm-367477.html" TargetMode="External"/><Relationship Id="rId738" Type="http://schemas.openxmlformats.org/officeDocument/2006/relationships/hyperlink" Target="https://gmatclub.com/forum/a-study-of-more-than-5-000-people-showed-that-those-who-lived-at-high-346043.html" TargetMode="External"/><Relationship Id="rId945" Type="http://schemas.openxmlformats.org/officeDocument/2006/relationships/hyperlink" Target="https://gmatclub.com/forum/no-projects-that-involve-historical-restorations-were-granted-building-320418.html" TargetMode="External"/><Relationship Id="rId74" Type="http://schemas.openxmlformats.org/officeDocument/2006/relationships/hyperlink" Target="https://gmatclub.com/forum/a-study-of-adults-who-suffer-from-migraine-headaches-revealed-that-a-316299.html" TargetMode="External"/><Relationship Id="rId377" Type="http://schemas.openxmlformats.org/officeDocument/2006/relationships/hyperlink" Target="https://gmatclub.com/forum/the-usual-meaning-of-free-is-devoid-of-cost-or-obligation-however-re-340924.html" TargetMode="External"/><Relationship Id="rId500" Type="http://schemas.openxmlformats.org/officeDocument/2006/relationships/hyperlink" Target="https://gmatclub.com/forum/mark-the-taxes-on-our-business-are-really-high-here-we-should-move-355674.html" TargetMode="External"/><Relationship Id="rId584" Type="http://schemas.openxmlformats.org/officeDocument/2006/relationships/hyperlink" Target="https://gmatclub.com/forum/in-the-past-few-weeks-john-who-is-a-teacher-has-been-arriving-home-363958.html" TargetMode="External"/><Relationship Id="rId805" Type="http://schemas.openxmlformats.org/officeDocument/2006/relationships/hyperlink" Target="https://gmatclub.com/forum/according-to-a-consumer-research-group-survey-the-majority-of-kitchen-337027.html" TargetMode="External"/><Relationship Id="rId1130" Type="http://schemas.openxmlformats.org/officeDocument/2006/relationships/hyperlink" Target="https://gmatclub.com/forum/leaders-of-a-rebel-group-fighting-for-democracy-against-the-puppet-gov-377175.html" TargetMode="External"/><Relationship Id="rId1228" Type="http://schemas.openxmlformats.org/officeDocument/2006/relationships/hyperlink" Target="https://gmatclub.com/forum/topic43347.html" TargetMode="External"/><Relationship Id="rId5" Type="http://schemas.openxmlformats.org/officeDocument/2006/relationships/hyperlink" Target="http://gmatclub.com/forum/search.php?search_tags=all&amp;selected_search_tags%5B%5D=118&amp;selected_search_tags%5B%5D=168" TargetMode="External"/><Relationship Id="rId237" Type="http://schemas.openxmlformats.org/officeDocument/2006/relationships/hyperlink" Target="https://gmatclub.com/forum/the-naked-mole-rat-is-a-pest-to-the-farmers-of-pellaville-the-farmers-324623.html" TargetMode="External"/><Relationship Id="rId791" Type="http://schemas.openxmlformats.org/officeDocument/2006/relationships/hyperlink" Target="https://gmatclub.com/forum/expensive-television-advertising-campaigns-clearly-help-political-cand-338623.html" TargetMode="External"/><Relationship Id="rId889" Type="http://schemas.openxmlformats.org/officeDocument/2006/relationships/hyperlink" Target="https://gmatclub.com/forum/herbal-tea-has-become-a-popular-product-and-is-offered-by-a-number-of-327375.html" TargetMode="External"/><Relationship Id="rId1074" Type="http://schemas.openxmlformats.org/officeDocument/2006/relationships/hyperlink" Target="https://gmatclub.com/forum/for-many-centuries-it-was-believed-that-only-classical-euclidean-375563.html" TargetMode="External"/><Relationship Id="rId444" Type="http://schemas.openxmlformats.org/officeDocument/2006/relationships/hyperlink" Target="https://gmatclub.com/forum/occupational-safety-advocate-logging-is-one-of-the-most-dangerous-occ-350873.html" TargetMode="External"/><Relationship Id="rId651" Type="http://schemas.openxmlformats.org/officeDocument/2006/relationships/hyperlink" Target="https://gmatclub.com/forum/the-whale-hunting-industry-has-been-around-for-many-years-and-is-part-367942.html" TargetMode="External"/><Relationship Id="rId749" Type="http://schemas.openxmlformats.org/officeDocument/2006/relationships/hyperlink" Target="https://gmatclub.com/forum/people-who-drink-coffee-regularly-say-that-they-are-addicted-to-caffei-344509.html" TargetMode="External"/><Relationship Id="rId290" Type="http://schemas.openxmlformats.org/officeDocument/2006/relationships/hyperlink" Target="https://gmatclub.com/forum/water-reaches-its-freezing-point-at-32-degrees-fahrenheit-below-this-330845.html" TargetMode="External"/><Relationship Id="rId304" Type="http://schemas.openxmlformats.org/officeDocument/2006/relationships/hyperlink" Target="https://gmatclub.com/forum/a-chemical-compound-has-been-developed-that-disrupts-the-biological-me-332177.html" TargetMode="External"/><Relationship Id="rId388" Type="http://schemas.openxmlformats.org/officeDocument/2006/relationships/hyperlink" Target="https://gmatclub.com/forum/a-recent-survey-of-buyers-of-luxury-cars-in-beecham-city-has-revealed-342731.html" TargetMode="External"/><Relationship Id="rId511" Type="http://schemas.openxmlformats.org/officeDocument/2006/relationships/hyperlink" Target="https://gmatclub.com/forum/engineer-cranes-are-expensive-to-hire-and-must-be-operated-by-trained-356296.html" TargetMode="External"/><Relationship Id="rId609" Type="http://schemas.openxmlformats.org/officeDocument/2006/relationships/hyperlink" Target="https://gmatclub.com/forum/by-conducting-surveys-and-monitoring-the-brainwave-patterns-of-a-group-365198.html" TargetMode="External"/><Relationship Id="rId956" Type="http://schemas.openxmlformats.org/officeDocument/2006/relationships/hyperlink" Target="https://gmatclub.com/forum/a-man-who-survived-a-recent-train-wreck-in-which-several-lives-were-lo-318901.html" TargetMode="External"/><Relationship Id="rId1141" Type="http://schemas.openxmlformats.org/officeDocument/2006/relationships/hyperlink" Target="https://gmatclub.com/forum/in-the-united-states-vacationers-account-for-more-than-half-of-all-vi-76884.html" TargetMode="External"/><Relationship Id="rId1239" Type="http://schemas.openxmlformats.org/officeDocument/2006/relationships/hyperlink" Target="https://gmatclub.com/forum/topic138180.html" TargetMode="External"/><Relationship Id="rId85" Type="http://schemas.openxmlformats.org/officeDocument/2006/relationships/hyperlink" Target="https://gmatclub.com/forum/letter-to-the-editor-if-the-water-level-in-the-searle-river-delta-con-306113.html" TargetMode="External"/><Relationship Id="rId150" Type="http://schemas.openxmlformats.org/officeDocument/2006/relationships/hyperlink" Target="https://gmatclub.com/forum/which-of-the-following-most-logically-completes-the-passage-a-tropic-303426.html" TargetMode="External"/><Relationship Id="rId595" Type="http://schemas.openxmlformats.org/officeDocument/2006/relationships/hyperlink" Target="https://gmatclub.com/forum/every-year-a-large-percentage-of-the-population-of-loggerhead-and-leat-364430.html" TargetMode="External"/><Relationship Id="rId816" Type="http://schemas.openxmlformats.org/officeDocument/2006/relationships/hyperlink" Target="https://gmatclub.com/forum/exercise-is-an-integral-part-of-sustaining-a-high-level-of-health-the-335571.html" TargetMode="External"/><Relationship Id="rId1001" Type="http://schemas.openxmlformats.org/officeDocument/2006/relationships/hyperlink" Target="https://gmatclub.com/forum/in-order-to-relieve-traffic-congestion-the-city-of-gastner-built-a-ne-276554.html" TargetMode="External"/><Relationship Id="rId248" Type="http://schemas.openxmlformats.org/officeDocument/2006/relationships/hyperlink" Target="https://gmatclub.com/forum/travel-agency-mina-has-studied-its-bookings-and-found-that-35-of-its-325995.html" TargetMode="External"/><Relationship Id="rId455" Type="http://schemas.openxmlformats.org/officeDocument/2006/relationships/hyperlink" Target="https://gmatclub.com/forum/to-save-time-and-money-on-water-and-maintenance-many-homeowners-are-352470.html" TargetMode="External"/><Relationship Id="rId662" Type="http://schemas.openxmlformats.org/officeDocument/2006/relationships/hyperlink" Target="https://gmatclub.com/forum/jane-got-john-a-portable-media-player-for-his-birthday-last-month-joh-368604.html" TargetMode="External"/><Relationship Id="rId1085" Type="http://schemas.openxmlformats.org/officeDocument/2006/relationships/hyperlink" Target="https://gmatclub.com/forum/for-several-years-nighttime-news-attracted-fewer-viewers-than-world-120039.html" TargetMode="External"/><Relationship Id="rId12" Type="http://schemas.openxmlformats.org/officeDocument/2006/relationships/hyperlink" Target="http://gmatclub.com/forum/search.php?search_tags=all&amp;selected_search_tags%5B%5D=124&amp;selected_search_tags%5B%5D=168" TargetMode="External"/><Relationship Id="rId108" Type="http://schemas.openxmlformats.org/officeDocument/2006/relationships/hyperlink" Target="https://gmatclub.com/forum/advertiser-the-revenue-that-newspapers-and-magazines-earn-110629.html" TargetMode="External"/><Relationship Id="rId315" Type="http://schemas.openxmlformats.org/officeDocument/2006/relationships/hyperlink" Target="https://gmatclub.com/forum/data-shows-that-in-the-decade-leading-to-1995-the-average-number-of-333517.html" TargetMode="External"/><Relationship Id="rId522" Type="http://schemas.openxmlformats.org/officeDocument/2006/relationships/hyperlink" Target="https://gmatclub.com/forum/by-the-1960s-film-production-had-already-evolved-greatly-to-include-357163.html" TargetMode="External"/><Relationship Id="rId967" Type="http://schemas.openxmlformats.org/officeDocument/2006/relationships/hyperlink" Target="https://gmatclub.com/forum/addiction-has-been-defined-as-dependence-on-and-abuse-of-a-psychoac-317749.html" TargetMode="External"/><Relationship Id="rId1152" Type="http://schemas.openxmlformats.org/officeDocument/2006/relationships/hyperlink" Target="https://gmatclub.com/forum/topic42681.html" TargetMode="External"/><Relationship Id="rId96" Type="http://schemas.openxmlformats.org/officeDocument/2006/relationships/hyperlink" Target="https://gmatclub.com/forum/partly-because-of-bad-weather-but-also-partly-because-some-major-pepp-89206.html" TargetMode="External"/><Relationship Id="rId161" Type="http://schemas.openxmlformats.org/officeDocument/2006/relationships/hyperlink" Target="https://gmatclub.com/forum/it-now-seems-clear-that-the-significant-role-initially-predicted-for-315759.html" TargetMode="External"/><Relationship Id="rId399" Type="http://schemas.openxmlformats.org/officeDocument/2006/relationships/hyperlink" Target="https://gmatclub.com/forum/there-should-be-a-ban-on-television-commercials-for-prescription-drugs-344364.html" TargetMode="External"/><Relationship Id="rId827" Type="http://schemas.openxmlformats.org/officeDocument/2006/relationships/hyperlink" Target="https://gmatclub.com/forum/during-the-jenovian-war-about-128-000-karthusian-civilians-died-in-ka-334224.html" TargetMode="External"/><Relationship Id="rId1012" Type="http://schemas.openxmlformats.org/officeDocument/2006/relationships/hyperlink" Target="https://gmatclub.com/forum/toughened-hiring-standards-have-not-been-the-primary-cause-161517.html" TargetMode="External"/><Relationship Id="rId259" Type="http://schemas.openxmlformats.org/officeDocument/2006/relationships/hyperlink" Target="https://gmatclub.com/forum/happygo-a-car-rental-company-lowered-its-prices-dramatically-gaining-327275.html" TargetMode="External"/><Relationship Id="rId466" Type="http://schemas.openxmlformats.org/officeDocument/2006/relationships/hyperlink" Target="https://gmatclub.com/forum/student-to-improve-business-you-should-put-up-a-sign-offering-a-speci-353945.html" TargetMode="External"/><Relationship Id="rId673" Type="http://schemas.openxmlformats.org/officeDocument/2006/relationships/hyperlink" Target="https://gmatclub.com/forum/the-diamond-mines-of-extopia-produced-so-many-diamonds-that-the-market-369440.html" TargetMode="External"/><Relationship Id="rId880" Type="http://schemas.openxmlformats.org/officeDocument/2006/relationships/hyperlink" Target="https://gmatclub.com/forum/in-a-public-park-of-the-beegappel-metropolitan-where-biodegradable-bag-328413.html" TargetMode="External"/><Relationship Id="rId1096" Type="http://schemas.openxmlformats.org/officeDocument/2006/relationships/hyperlink" Target="https://gmatclub.com/forum/at-a-recent-conference-on-environmental-threats-to-the-north-sea-most-53635.html" TargetMode="External"/><Relationship Id="rId23" Type="http://schemas.openxmlformats.org/officeDocument/2006/relationships/hyperlink" Target="http://gmatclub.com/forum/search.php?search_tags=all&amp;selected_search_tags%5B%5D=118&amp;selected_search_tags%5B%5D=226" TargetMode="External"/><Relationship Id="rId119" Type="http://schemas.openxmlformats.org/officeDocument/2006/relationships/hyperlink" Target="https://gmatclub.com/forum/insurance-company-x-is-considering-issuing-a-new-policy-to-cover-252420.html" TargetMode="External"/><Relationship Id="rId326" Type="http://schemas.openxmlformats.org/officeDocument/2006/relationships/hyperlink" Target="https://gmatclub.com/forum/parent-a-watching-television-is-harmless-in-fact-some-channels-broa-334676.html" TargetMode="External"/><Relationship Id="rId533" Type="http://schemas.openxmlformats.org/officeDocument/2006/relationships/hyperlink" Target="https://gmatclub.com/forum/in-country-cora-the-rate-of-students-going-to-university-has-grown-an-358253.html" TargetMode="External"/><Relationship Id="rId978" Type="http://schemas.openxmlformats.org/officeDocument/2006/relationships/hyperlink" Target="https://gmatclub.com/forum/when-compact-discs-first-entered-the-market-they-were-priced-signific-316713.html" TargetMode="External"/><Relationship Id="rId1163" Type="http://schemas.openxmlformats.org/officeDocument/2006/relationships/hyperlink" Target="https://gmatclub.com/forum/topic2589.html" TargetMode="External"/><Relationship Id="rId740" Type="http://schemas.openxmlformats.org/officeDocument/2006/relationships/hyperlink" Target="https://gmatclub.com/forum/when-unemployment-rates-are-high-people-with-full-time-jobs-tend-to-345738.html" TargetMode="External"/><Relationship Id="rId838" Type="http://schemas.openxmlformats.org/officeDocument/2006/relationships/hyperlink" Target="https://gmatclub.com/forum/an-advertising-agency-in-its-first-campaign-used-an-animal-character-333004.html" TargetMode="External"/><Relationship Id="rId1023" Type="http://schemas.openxmlformats.org/officeDocument/2006/relationships/hyperlink" Target="https://gmatclub.com/forum/surveys-show-that-every-year-only-10-percent-of-cigarette-67188.html" TargetMode="External"/><Relationship Id="rId172" Type="http://schemas.openxmlformats.org/officeDocument/2006/relationships/hyperlink" Target="https://gmatclub.com/forum/every-political-philosopher-of-the-early-twentieth-century-who-was-eit-316803.html" TargetMode="External"/><Relationship Id="rId477" Type="http://schemas.openxmlformats.org/officeDocument/2006/relationships/hyperlink" Target="https://gmatclub.com/forum/a-recent-survey-shows-that-the-use-of-public-libraries-has-dwindled-to-354461.html" TargetMode="External"/><Relationship Id="rId600" Type="http://schemas.openxmlformats.org/officeDocument/2006/relationships/hyperlink" Target="https://gmatclub.com/forum/country-y-has-been-threatening-the-existence-of-its-neighbor-country-364743.html" TargetMode="External"/><Relationship Id="rId684" Type="http://schemas.openxmlformats.org/officeDocument/2006/relationships/hyperlink" Target="https://gmatclub.com/forum/in-criminal-proceedings-defense-attorneys-occasionally-attempt-to-est-370210.html" TargetMode="External"/><Relationship Id="rId1230" Type="http://schemas.openxmlformats.org/officeDocument/2006/relationships/hyperlink" Target="https://gmatclub.com/forum/topic65010.html" TargetMode="External"/><Relationship Id="rId337" Type="http://schemas.openxmlformats.org/officeDocument/2006/relationships/hyperlink" Target="https://gmatclub.com/forum/it-has-recently-been-proposed-that-we-adopt-an-all-volunteer-army-thi-336064.html" TargetMode="External"/><Relationship Id="rId891" Type="http://schemas.openxmlformats.org/officeDocument/2006/relationships/hyperlink" Target="https://gmatclub.com/forum/just-over-ten-years-ago-regnalia-a-developed-financially-secure-an-327067.html" TargetMode="External"/><Relationship Id="rId905" Type="http://schemas.openxmlformats.org/officeDocument/2006/relationships/hyperlink" Target="https://gmatclub.com/forum/the-management-of-company-t-is-very-particular-about-the-employees-it-325617.html" TargetMode="External"/><Relationship Id="rId989" Type="http://schemas.openxmlformats.org/officeDocument/2006/relationships/hyperlink" Target="https://gmatclub.com/forum/this-summer-jennifer-who-has-worked-at-kvz-manufacturing-for-just-ov-315709.html" TargetMode="External"/><Relationship Id="rId34" Type="http://schemas.openxmlformats.org/officeDocument/2006/relationships/hyperlink" Target="http://gmatclub.com/forum/search.php?search_tags=all&amp;selected_search_tags%5B%5D=207&amp;selected_search_tags%5B%5D=226" TargetMode="External"/><Relationship Id="rId544" Type="http://schemas.openxmlformats.org/officeDocument/2006/relationships/hyperlink" Target="https://gmatclub.com/forum/toppkleen-a-new-cleaning-material-will-soon-be-released-onto-the-mar-359535.html" TargetMode="External"/><Relationship Id="rId751" Type="http://schemas.openxmlformats.org/officeDocument/2006/relationships/hyperlink" Target="https://gmatclub.com/forum/a-left-handed-playing-style-must-offer-some-unique-advantages-to-table-344004.html" TargetMode="External"/><Relationship Id="rId849" Type="http://schemas.openxmlformats.org/officeDocument/2006/relationships/hyperlink" Target="https://gmatclub.com/forum/most-professional-volleyball-players-retire-under-the-age-of-35-due-to-331731.html" TargetMode="External"/><Relationship Id="rId1174" Type="http://schemas.openxmlformats.org/officeDocument/2006/relationships/hyperlink" Target="https://gmatclub.com/forum/topic4153.html" TargetMode="External"/><Relationship Id="rId183" Type="http://schemas.openxmlformats.org/officeDocument/2006/relationships/hyperlink" Target="https://gmatclub.com/forum/a-car-s-antitheft-alarm-tat-sounds-in-the-middle-of-the-night-in-a-cro-317860.html" TargetMode="External"/><Relationship Id="rId390" Type="http://schemas.openxmlformats.org/officeDocument/2006/relationships/hyperlink" Target="https://gmatclub.com/forum/it-is-extremely-unlikely-that-the-incumbent-governor-will-be-voted-bac-343090.html" TargetMode="External"/><Relationship Id="rId404" Type="http://schemas.openxmlformats.org/officeDocument/2006/relationships/hyperlink" Target="https://gmatclub.com/forum/it-appears-that-the-residents-of-clarktown-are-becoming-more-and-more-344953.html" TargetMode="External"/><Relationship Id="rId611" Type="http://schemas.openxmlformats.org/officeDocument/2006/relationships/hyperlink" Target="https://gmatclub.com/forum/brand-zzzoom-released-a-running-shoe-with-a-shock-absorbing-sole-devel-365278.html" TargetMode="External"/><Relationship Id="rId1034" Type="http://schemas.openxmlformats.org/officeDocument/2006/relationships/hyperlink" Target="https://gmatclub.com/forum/among-people-who-have-a-history-of-chronic-trouble-falling-asleep-som-371198.html" TargetMode="External"/><Relationship Id="rId1241" Type="http://schemas.openxmlformats.org/officeDocument/2006/relationships/hyperlink" Target="https://gmatclub.com/forum/topic122422.html" TargetMode="External"/><Relationship Id="rId250" Type="http://schemas.openxmlformats.org/officeDocument/2006/relationships/hyperlink" Target="https://gmatclub.com/forum/brand-zzzoom-released-a-running-shoe-with-a-shock-absorbing-sole-devel-326268.html" TargetMode="External"/><Relationship Id="rId488" Type="http://schemas.openxmlformats.org/officeDocument/2006/relationships/hyperlink" Target="https://gmatclub.com/forum/the-alfalfa-industry-requires-comparatively-large-amounts-of-water-th-355121.html" TargetMode="External"/><Relationship Id="rId695" Type="http://schemas.openxmlformats.org/officeDocument/2006/relationships/hyperlink" Target="https://gmatclub.com/forum/a-recent-report-compared-the-crime-figures-of-today-with-those-of-352318.html" TargetMode="External"/><Relationship Id="rId709" Type="http://schemas.openxmlformats.org/officeDocument/2006/relationships/hyperlink" Target="https://gmatclub.com/forum/studies-of-trauma-victims-suggest-that-shock-brought-on-by-violent-or-350301.html" TargetMode="External"/><Relationship Id="rId916" Type="http://schemas.openxmlformats.org/officeDocument/2006/relationships/hyperlink" Target="https://gmatclub.com/forum/experia-inc-one-of-the-pioneers-in-the-online-retailing-in-the-cosme-324030.html" TargetMode="External"/><Relationship Id="rId1101" Type="http://schemas.openxmlformats.org/officeDocument/2006/relationships/hyperlink" Target="https://gmatclub.com/forum/kayla-many-people-are-reluctant-to-shop-in-our-neighborhood-because-306115.html" TargetMode="External"/><Relationship Id="rId45" Type="http://schemas.openxmlformats.org/officeDocument/2006/relationships/hyperlink" Target="http://gmatclub.com/forum/search.php?search_tags=all&amp;selected_search_tags%5B%5D=121&amp;selected_search_tags%5B%5D=227" TargetMode="External"/><Relationship Id="rId110" Type="http://schemas.openxmlformats.org/officeDocument/2006/relationships/hyperlink" Target="https://gmatclub.com/forum/blood-banks-will-shortly-start-to-screen-all-donors-for-nanb-hepatitis-82406.html" TargetMode="External"/><Relationship Id="rId348" Type="http://schemas.openxmlformats.org/officeDocument/2006/relationships/hyperlink" Target="https://gmatclub.com/forum/country-a-recently-broke-off-diplomatic-relations-with-country-b-when-337397.html" TargetMode="External"/><Relationship Id="rId555" Type="http://schemas.openxmlformats.org/officeDocument/2006/relationships/hyperlink" Target="https://gmatclub.com/forum/john-and-jane-have-been-trying-to-conceive-for-several-years-without-360798.html" TargetMode="External"/><Relationship Id="rId762" Type="http://schemas.openxmlformats.org/officeDocument/2006/relationships/hyperlink" Target="https://gmatclub.com/forum/researchers-have-found-that-one-in-five-patients-hospitalized-for-hear-342656.html" TargetMode="External"/><Relationship Id="rId1185" Type="http://schemas.openxmlformats.org/officeDocument/2006/relationships/hyperlink" Target="https://gmatclub.com/forum/topic21776.html" TargetMode="External"/><Relationship Id="rId194" Type="http://schemas.openxmlformats.org/officeDocument/2006/relationships/hyperlink" Target="https://gmatclub.com/forum/brand-x-laundry-detergent-sells-for-2-00-a-box-brand-y-sells-for-319092.html" TargetMode="External"/><Relationship Id="rId208" Type="http://schemas.openxmlformats.org/officeDocument/2006/relationships/hyperlink" Target="https://gmatclub.com/forum/braille-is-a-method-of-producing-text-by-means-of-raised-dots-that-can-320800.html" TargetMode="External"/><Relationship Id="rId415" Type="http://schemas.openxmlformats.org/officeDocument/2006/relationships/hyperlink" Target="https://gmatclub.com/forum/social-worker-typically-physicians-in-the-united-states-who-promote-346750.html" TargetMode="External"/><Relationship Id="rId622" Type="http://schemas.openxmlformats.org/officeDocument/2006/relationships/hyperlink" Target="https://gmatclub.com/forum/the-range-of-companies-offering-different-versions-of-the-same-product-365961.html" TargetMode="External"/><Relationship Id="rId1045" Type="http://schemas.openxmlformats.org/officeDocument/2006/relationships/hyperlink" Target="https://gmatclub.com/forum/last-year-all-refuse-collected-by-shelbyville-city-services-was-incine-9971.html" TargetMode="External"/><Relationship Id="rId1252" Type="http://schemas.openxmlformats.org/officeDocument/2006/relationships/vmlDrawing" Target="../drawings/vmlDrawing1.vml"/><Relationship Id="rId261" Type="http://schemas.openxmlformats.org/officeDocument/2006/relationships/hyperlink" Target="https://gmatclub.com/forum/a-demand-for-articles-by-internet-sites-that-promote-consumer-products-327466.html" TargetMode="External"/><Relationship Id="rId499" Type="http://schemas.openxmlformats.org/officeDocument/2006/relationships/hyperlink" Target="https://gmatclub.com/forum/grizzly-bears-are-very-dangerous-when-people-come-close-to-a-grizzly-355591.html" TargetMode="External"/><Relationship Id="rId927" Type="http://schemas.openxmlformats.org/officeDocument/2006/relationships/hyperlink" Target="https://gmatclub.com/forum/researcher-the-rate-of-psychological-problems-is-higher-among-childre-322659.html" TargetMode="External"/><Relationship Id="rId1112" Type="http://schemas.openxmlformats.org/officeDocument/2006/relationships/hyperlink" Target="https://gmatclub.com/forum/although-aspirin-has-been-proven-to-eliminate-moderate-fever-associate-45670.html" TargetMode="External"/><Relationship Id="rId56" Type="http://schemas.openxmlformats.org/officeDocument/2006/relationships/hyperlink" Target="https://gmatclub.com/forum/environmental-organizations-want-to-preserve-the-land-surrounding-the-221144.html" TargetMode="External"/><Relationship Id="rId359" Type="http://schemas.openxmlformats.org/officeDocument/2006/relationships/hyperlink" Target="https://gmatclub.com/forum/driving-excessively-fast-has-been-demonstrated-to-decrease-the-number-338807.html" TargetMode="External"/><Relationship Id="rId566" Type="http://schemas.openxmlformats.org/officeDocument/2006/relationships/hyperlink" Target="https://gmatclub.com/forum/newspapers-represent-one-of-the-major-forms-of-media-communications-362560.html" TargetMode="External"/><Relationship Id="rId773" Type="http://schemas.openxmlformats.org/officeDocument/2006/relationships/hyperlink" Target="https://gmatclub.com/forum/there-is-not-one-good-reason-for-granting-men-paternity-leave-from-wor-340783.html" TargetMode="External"/><Relationship Id="rId1196" Type="http://schemas.openxmlformats.org/officeDocument/2006/relationships/hyperlink" Target="https://gmatclub.com/forum/topic40362.html" TargetMode="External"/><Relationship Id="rId121" Type="http://schemas.openxmlformats.org/officeDocument/2006/relationships/hyperlink" Target="https://gmatclub.com/forum/a-conservation-group-in-the-united-states-is-trying-to-change-the-long-76261.html" TargetMode="External"/><Relationship Id="rId219" Type="http://schemas.openxmlformats.org/officeDocument/2006/relationships/hyperlink" Target="https://gmatclub.com/forum/dr-jones-the-new-technology-dubbed-telemedicine-will-provide-susta-322338.html" TargetMode="External"/><Relationship Id="rId426" Type="http://schemas.openxmlformats.org/officeDocument/2006/relationships/hyperlink" Target="https://gmatclub.com/forum/a-certain-laboratory-is-studying-the-incidence-of-fatal-liver-damage-348498.html" TargetMode="External"/><Relationship Id="rId633" Type="http://schemas.openxmlformats.org/officeDocument/2006/relationships/hyperlink" Target="https://gmatclub.com/forum/the-percentage-of-cases-of-chemical-poisoning-in-which-workers-in-the-366481.html" TargetMode="External"/><Relationship Id="rId980" Type="http://schemas.openxmlformats.org/officeDocument/2006/relationships/hyperlink" Target="https://gmatclub.com/forum/the-region-s-water-authority-is-responding-to-the-current-drought-by-316528.html" TargetMode="External"/><Relationship Id="rId1056" Type="http://schemas.openxmlformats.org/officeDocument/2006/relationships/hyperlink" Target="https://gmatclub.com/forum/in-a-poll-of-a-representative-sample-of-a-province-s-residents-the-pr-370669.html" TargetMode="External"/><Relationship Id="rId840" Type="http://schemas.openxmlformats.org/officeDocument/2006/relationships/hyperlink" Target="https://gmatclub.com/forum/three-years-ago-a-sports-association-announced-its-concern-that-an-in-332763.html" TargetMode="External"/><Relationship Id="rId938" Type="http://schemas.openxmlformats.org/officeDocument/2006/relationships/hyperlink" Target="https://gmatclub.com/forum/owners-of-deeply-indebted-and-chronically-unprofitable-small-businesse-321245.html" TargetMode="External"/><Relationship Id="rId67" Type="http://schemas.openxmlformats.org/officeDocument/2006/relationships/hyperlink" Target="https://gmatclub.com/forum/eight-years-ago-hunting-was-banned-in-greenfield-county-on-the-grounds-236684.html" TargetMode="External"/><Relationship Id="rId272" Type="http://schemas.openxmlformats.org/officeDocument/2006/relationships/hyperlink" Target="https://gmatclub.com/forum/by-conducting-surveys-and-monitoring-the-brainwave-patterns-of-a-group-328772.html" TargetMode="External"/><Relationship Id="rId577" Type="http://schemas.openxmlformats.org/officeDocument/2006/relationships/hyperlink" Target="https://gmatclub.com/forum/recent-research-has-suggested-that-best-selling-authors-gradually-lose-363386.html" TargetMode="External"/><Relationship Id="rId700" Type="http://schemas.openxmlformats.org/officeDocument/2006/relationships/hyperlink" Target="https://gmatclub.com/forum/several-people-have-died-while-canoeing-during-high-water-on-a-nearby-351577.html" TargetMode="External"/><Relationship Id="rId1123" Type="http://schemas.openxmlformats.org/officeDocument/2006/relationships/hyperlink" Target="https://gmatclub.com/forum/plant-species-differ-in-that-renewed-growth-in-spring-can-be-triggered-317222.html" TargetMode="External"/><Relationship Id="rId132" Type="http://schemas.openxmlformats.org/officeDocument/2006/relationships/hyperlink" Target="https://gmatclub.com/forum/with-emergence-of-biotechnology-companies-it-was-feared-that-they-100418.html" TargetMode="External"/><Relationship Id="rId784" Type="http://schemas.openxmlformats.org/officeDocument/2006/relationships/hyperlink" Target="https://gmatclub.com/forum/to-be-considered-for-this-year-s-perfect-student-scholarship-a-studen-339553.html" TargetMode="External"/><Relationship Id="rId991" Type="http://schemas.openxmlformats.org/officeDocument/2006/relationships/hyperlink" Target="https://gmatclub.com/forum/professor-hartley-s-new-book-on-moral-philosophy-contains-numerous-pas-315490.html" TargetMode="External"/><Relationship Id="rId1067" Type="http://schemas.openxmlformats.org/officeDocument/2006/relationships/hyperlink" Target="https://gmatclub.com/forum/free-public-education-is-the-best-form-of-education-there-is-therefor-304663.html" TargetMode="External"/><Relationship Id="rId437" Type="http://schemas.openxmlformats.org/officeDocument/2006/relationships/hyperlink" Target="https://gmatclub.com/forum/last-month-a-group-of-salespeople-from-a-soware-firm-attended-a-semin-349720.html" TargetMode="External"/><Relationship Id="rId644" Type="http://schemas.openxmlformats.org/officeDocument/2006/relationships/hyperlink" Target="https://gmatclub.com/forum/dear-editor-i-feel-obliged-to-comment-on-the-unfair-review-you-publis-367614.html" TargetMode="External"/><Relationship Id="rId851" Type="http://schemas.openxmlformats.org/officeDocument/2006/relationships/hyperlink" Target="https://gmatclub.com/forum/a-completely-new-type-of-service-that-deals-with-optimizing-the-commun-331511.html" TargetMode="External"/><Relationship Id="rId283" Type="http://schemas.openxmlformats.org/officeDocument/2006/relationships/hyperlink" Target="https://gmatclub.com/forum/during-ancient-times-the-floknee-was-a-common-animal-in-the-wekerlee-330107.html" TargetMode="External"/><Relationship Id="rId490" Type="http://schemas.openxmlformats.org/officeDocument/2006/relationships/hyperlink" Target="https://gmatclub.com/forum/stan-a-fairly-recent-communications-development-allows-people-to-use-355205.html" TargetMode="External"/><Relationship Id="rId504" Type="http://schemas.openxmlformats.org/officeDocument/2006/relationships/hyperlink" Target="https://gmatclub.com/forum/anny-chross-is-a-known-detective-novelist-having-noticed-a-survey-sta-355844.html" TargetMode="External"/><Relationship Id="rId711" Type="http://schemas.openxmlformats.org/officeDocument/2006/relationships/hyperlink" Target="https://gmatclub.com/forum/to-attract-new-visitors-the-local-zoo-is-planning-to-offer-new-experi-349913.html" TargetMode="External"/><Relationship Id="rId949" Type="http://schemas.openxmlformats.org/officeDocument/2006/relationships/hyperlink" Target="https://gmatclub.com/forum/special-kinds-of-cotton-that-grow-fibers-of-green-or-brown-have-been-319876.html" TargetMode="External"/><Relationship Id="rId1134" Type="http://schemas.openxmlformats.org/officeDocument/2006/relationships/hyperlink" Target="https://gmatclub.com/forum/museums-that-house-renaissance-oil-paintings-typically-store-them-in-65365.html" TargetMode="External"/><Relationship Id="rId78" Type="http://schemas.openxmlformats.org/officeDocument/2006/relationships/hyperlink" Target="https://gmatclub.com/forum/numerous-studies-of-chemotherapy-patients-over-the-last-ten-137650.html" TargetMode="External"/><Relationship Id="rId143" Type="http://schemas.openxmlformats.org/officeDocument/2006/relationships/hyperlink" Target="https://gmatclub.com/forum/the-price-the-government-pays-for-standard-weapons-purchased-from-mili-88892.html" TargetMode="External"/><Relationship Id="rId350" Type="http://schemas.openxmlformats.org/officeDocument/2006/relationships/hyperlink" Target="https://gmatclub.com/forum/in-2005-more-citizens-from-the-country-of-monrovia-migrated-from-monr-337620.html" TargetMode="External"/><Relationship Id="rId588" Type="http://schemas.openxmlformats.org/officeDocument/2006/relationships/hyperlink" Target="https://gmatclub.com/forum/in-a-recent-press-conference-the-government-promised-the-citizens-of-364220.html" TargetMode="External"/><Relationship Id="rId795" Type="http://schemas.openxmlformats.org/officeDocument/2006/relationships/hyperlink" Target="https://gmatclub.com/forum/despite-escalating-gasoline-prices-and-a-slowing-economy-zenith-state-338251.html" TargetMode="External"/><Relationship Id="rId809" Type="http://schemas.openxmlformats.org/officeDocument/2006/relationships/hyperlink" Target="https://gmatclub.com/forum/in-1994-tiptop-airlines-reported-an-increase-in-the-total-number-of-336483.html" TargetMode="External"/><Relationship Id="rId1201" Type="http://schemas.openxmlformats.org/officeDocument/2006/relationships/hyperlink" Target="https://gmatclub.com/forum/topic30707.html" TargetMode="External"/><Relationship Id="rId9" Type="http://schemas.openxmlformats.org/officeDocument/2006/relationships/hyperlink" Target="http://gmatclub.com/forum/search.php?search_tags=all&amp;selected_search_tags%5B%5D=121&amp;selected_search_tags%5B%5D=168" TargetMode="External"/><Relationship Id="rId210" Type="http://schemas.openxmlformats.org/officeDocument/2006/relationships/hyperlink" Target="https://gmatclub.com/forum/a-severe-blow-to-the-head-can-cause-one-to-lose-consciousness-from-th-321127.html" TargetMode="External"/><Relationship Id="rId448" Type="http://schemas.openxmlformats.org/officeDocument/2006/relationships/hyperlink" Target="https://gmatclub.com/forum/studies-have-shown-that-the-number-of-books-read-in-elementary-school-351383.html" TargetMode="External"/><Relationship Id="rId655" Type="http://schemas.openxmlformats.org/officeDocument/2006/relationships/hyperlink" Target="https://gmatclub.com/forum/the-workers-association-of-the-north-western-train-lines-co-has-deci-368104.html" TargetMode="External"/><Relationship Id="rId862" Type="http://schemas.openxmlformats.org/officeDocument/2006/relationships/hyperlink" Target="https://gmatclub.com/forum/disease-z-is-a-medical-condition-which-is-transmitted-by-an-airborne-v-330567.html" TargetMode="External"/><Relationship Id="rId1078" Type="http://schemas.openxmlformats.org/officeDocument/2006/relationships/hyperlink" Target="https://gmatclub.com/forum/due-to-a-sharp-rise-in-the-price-of-gasoline-commuters-who-94609.html" TargetMode="External"/><Relationship Id="rId294" Type="http://schemas.openxmlformats.org/officeDocument/2006/relationships/hyperlink" Target="https://gmatclub.com/forum/social-worker-a-recent-increase-in-alcohol-and-drug-abuse-has-left-ma-331212.html" TargetMode="External"/><Relationship Id="rId308" Type="http://schemas.openxmlformats.org/officeDocument/2006/relationships/hyperlink" Target="https://gmatclub.com/forum/if-you-don-t-study-well-for-the-following-test-you-are-sure-to-fail-332573.html" TargetMode="External"/><Relationship Id="rId515" Type="http://schemas.openxmlformats.org/officeDocument/2006/relationships/hyperlink" Target="https://gmatclub.com/forum/fish-breeder-a-rare-illness-known-as-smith-kreal-disease-is-spreading-356511.html" TargetMode="External"/><Relationship Id="rId722" Type="http://schemas.openxmlformats.org/officeDocument/2006/relationships/hyperlink" Target="https://gmatclub.com/forum/the-proliferation-of-colloquialisms-is-degrading-the-english-language-348670.html" TargetMode="External"/><Relationship Id="rId1145" Type="http://schemas.openxmlformats.org/officeDocument/2006/relationships/hyperlink" Target="https://gmatclub.com/forum/historian-in-the-drindian-empire-censuses-were-conducted-annually-to-57912.html" TargetMode="External"/><Relationship Id="rId89" Type="http://schemas.openxmlformats.org/officeDocument/2006/relationships/hyperlink" Target="https://gmatclub.com/forum/patient-i-have-read-that-particles-of-my-artificial-hip-can-wear-off-188738.html" TargetMode="External"/><Relationship Id="rId154" Type="http://schemas.openxmlformats.org/officeDocument/2006/relationships/hyperlink" Target="https://gmatclub.com/forum/last-year-energy-corp-s-oil-sales-increased-suddenly-in-the-region-of-303823.html" TargetMode="External"/><Relationship Id="rId361" Type="http://schemas.openxmlformats.org/officeDocument/2006/relationships/hyperlink" Target="https://gmatclub.com/forum/luis-is-taller-than-rei-kiko-is-taller-than-marcus-therefore-kiko-339042.html" TargetMode="External"/><Relationship Id="rId599" Type="http://schemas.openxmlformats.org/officeDocument/2006/relationships/hyperlink" Target="https://gmatclub.com/forum/disease-z-is-a-medical-condition-which-is-transmitted-by-an-airborne-364667.html" TargetMode="External"/><Relationship Id="rId1005" Type="http://schemas.openxmlformats.org/officeDocument/2006/relationships/hyperlink" Target="https://gmatclub.com/forum/some-who-favor-putting-governmental-enterprises-into-private-67402.html" TargetMode="External"/><Relationship Id="rId1212" Type="http://schemas.openxmlformats.org/officeDocument/2006/relationships/hyperlink" Target="https://gmatclub.com/forum/topic67057.html" TargetMode="External"/><Relationship Id="rId459" Type="http://schemas.openxmlformats.org/officeDocument/2006/relationships/hyperlink" Target="https://gmatclub.com/forum/a-wide-variety-of-methods-for-marketing-products-and-brands-exists-st-353107.html" TargetMode="External"/><Relationship Id="rId666" Type="http://schemas.openxmlformats.org/officeDocument/2006/relationships/hyperlink" Target="https://gmatclub.com/forum/preconceived-notions-of-the-world-especially-that-of-the-so-called-th-369035.html" TargetMode="External"/><Relationship Id="rId873" Type="http://schemas.openxmlformats.org/officeDocument/2006/relationships/hyperlink" Target="https://gmatclub.com/forum/the-average-giraffe-is-six-and-a-half-to-seven-foot-tall-at-the-age-of-329304.html" TargetMode="External"/><Relationship Id="rId1089" Type="http://schemas.openxmlformats.org/officeDocument/2006/relationships/hyperlink" Target="https://gmatclub.com/forum/financial-analyst-healthcare-professionals-such-as-doctors-nurses-242623.html" TargetMode="External"/><Relationship Id="rId16" Type="http://schemas.openxmlformats.org/officeDocument/2006/relationships/hyperlink" Target="http://gmatclub.com/forum/search.php?search_tags=all&amp;selected_search_tags%5B%5D=207&amp;selected_search_tags%5B%5D=168" TargetMode="External"/><Relationship Id="rId221" Type="http://schemas.openxmlformats.org/officeDocument/2006/relationships/hyperlink" Target="https://gmatclub.com/forum/lecture-given-our-current-state-of-knowledge-and-technology-we-can-322604.html" TargetMode="External"/><Relationship Id="rId319" Type="http://schemas.openxmlformats.org/officeDocument/2006/relationships/hyperlink" Target="https://gmatclub.com/forum/country-casa-s-lakes-have-been-experiencing-a-constant-deterioration-333950.html" TargetMode="External"/><Relationship Id="rId526" Type="http://schemas.openxmlformats.org/officeDocument/2006/relationships/hyperlink" Target="https://gmatclub.com/forum/smithy-our-production-lines-are-capable-of-producing-a-variety-of-pro-357621.html" TargetMode="External"/><Relationship Id="rId1156" Type="http://schemas.openxmlformats.org/officeDocument/2006/relationships/hyperlink" Target="https://gmatclub.com/forum/topic66388.html" TargetMode="External"/><Relationship Id="rId733" Type="http://schemas.openxmlformats.org/officeDocument/2006/relationships/hyperlink" Target="https://gmatclub.com/forum/a-team-of-pediatricians-recently-announced-that-pet-birds-are-more-lik-347004.html" TargetMode="External"/><Relationship Id="rId940" Type="http://schemas.openxmlformats.org/officeDocument/2006/relationships/hyperlink" Target="https://gmatclub.com/forum/astronomer-astronomical-observatories-in-many-areas-have-become-usele-321024.html" TargetMode="External"/><Relationship Id="rId1016" Type="http://schemas.openxmlformats.org/officeDocument/2006/relationships/hyperlink" Target="https://gmatclub.com/forum/some-people-have-questioned-the-judge-s-objectivity-in-cases-of-sex-114401.html" TargetMode="External"/><Relationship Id="rId165" Type="http://schemas.openxmlformats.org/officeDocument/2006/relationships/hyperlink" Target="https://gmatclub.com/forum/large-quantities-of-lead-dust-can-be-released-during-renovations-in-ho-316169.html" TargetMode="External"/><Relationship Id="rId372" Type="http://schemas.openxmlformats.org/officeDocument/2006/relationships/hyperlink" Target="https://gmatclub.com/forum/i-do-not-agree-that-wage-disparity-still-exists-between-men-and-women-340204.html" TargetMode="External"/><Relationship Id="rId677" Type="http://schemas.openxmlformats.org/officeDocument/2006/relationships/hyperlink" Target="https://gmatclub.com/forum/to-win-democratic-elections-that-are-not-fully-subsidized-by-the-gover-369630.html" TargetMode="External"/><Relationship Id="rId800" Type="http://schemas.openxmlformats.org/officeDocument/2006/relationships/hyperlink" Target="https://gmatclub.com/forum/a-pharmaceutical-company-claims-that-its-new-drug-promotes-learning-in-337510.html" TargetMode="External"/><Relationship Id="rId1223" Type="http://schemas.openxmlformats.org/officeDocument/2006/relationships/hyperlink" Target="https://gmatclub.com/forum/topic16050.html" TargetMode="External"/><Relationship Id="rId232" Type="http://schemas.openxmlformats.org/officeDocument/2006/relationships/hyperlink" Target="https://gmatclub.com/forum/the-new-oval-bike-gears-which-allow-a-rider-to-transfer-fifty-percent-323941.html" TargetMode="External"/><Relationship Id="rId884" Type="http://schemas.openxmlformats.org/officeDocument/2006/relationships/hyperlink" Target="https://gmatclub.com/forum/monarchy-a-stable-form-of-government-for-many-centuries-came-under-327875.html" TargetMode="External"/><Relationship Id="rId27" Type="http://schemas.openxmlformats.org/officeDocument/2006/relationships/hyperlink" Target="http://gmatclub.com/forum/search.php?search_tags=all&amp;selected_search_tags%5B%5D=121&amp;selected_search_tags%5B%5D=226" TargetMode="External"/><Relationship Id="rId537" Type="http://schemas.openxmlformats.org/officeDocument/2006/relationships/hyperlink" Target="https://gmatclub.com/forum/the-plan-to-build-a-new-merchant-quarter-in-the-city-of-istanbul-will-358682.html" TargetMode="External"/><Relationship Id="rId744" Type="http://schemas.openxmlformats.org/officeDocument/2006/relationships/hyperlink" Target="https://gmatclub.com/forum/30-of-the-residents-of-tafta-city-own-cars-however-70-of-the-resid-345014.html" TargetMode="External"/><Relationship Id="rId951" Type="http://schemas.openxmlformats.org/officeDocument/2006/relationships/hyperlink" Target="https://gmatclub.com/forum/although-damon-had-ample-time-earlier-in-the-month-to-complete-the-pap-319493.html" TargetMode="External"/><Relationship Id="rId1167" Type="http://schemas.openxmlformats.org/officeDocument/2006/relationships/hyperlink" Target="https://gmatclub.com/forum/topic31363.html" TargetMode="External"/><Relationship Id="rId80" Type="http://schemas.openxmlformats.org/officeDocument/2006/relationships/hyperlink" Target="https://gmatclub.com/forum/five-years-ago-the-town-of-bayside-in-the-katontic-river-163455.html" TargetMode="External"/><Relationship Id="rId176" Type="http://schemas.openxmlformats.org/officeDocument/2006/relationships/hyperlink" Target="https://gmatclub.com/forum/a-certain-species-of-bird-has-two-basic-varieties-crested-and-noncres-317214.html" TargetMode="External"/><Relationship Id="rId383" Type="http://schemas.openxmlformats.org/officeDocument/2006/relationships/hyperlink" Target="https://gmatclub.com/forum/those-who-claim-that-the-kribki-company-is-poorly-managed-often-cite-341985.html" TargetMode="External"/><Relationship Id="rId590" Type="http://schemas.openxmlformats.org/officeDocument/2006/relationships/hyperlink" Target="https://gmatclub.com/forum/every-year-injuries-caused-by-scissors-are-reported-by-a-number-of-el-364286.html" TargetMode="External"/><Relationship Id="rId604" Type="http://schemas.openxmlformats.org/officeDocument/2006/relationships/hyperlink" Target="https://gmatclub.com/forum/company-x-discovered-that-employees-that-have-lunch-before-13-00-are-364950.html" TargetMode="External"/><Relationship Id="rId811" Type="http://schemas.openxmlformats.org/officeDocument/2006/relationships/hyperlink" Target="https://gmatclub.com/forum/a-telephone-poll-conducted-over-two-states-asked-respondents-whether-336159.html" TargetMode="External"/><Relationship Id="rId1027" Type="http://schemas.openxmlformats.org/officeDocument/2006/relationships/hyperlink" Target="https://gmatclub.com/forum/meteorite-explosions-in-the-earth-s-atmosphere-as-large-as-44129.html" TargetMode="External"/><Relationship Id="rId1234" Type="http://schemas.openxmlformats.org/officeDocument/2006/relationships/hyperlink" Target="https://gmatclub.com/forum/topic46580.html" TargetMode="External"/><Relationship Id="rId243" Type="http://schemas.openxmlformats.org/officeDocument/2006/relationships/hyperlink" Target="https://gmatclub.com/forum/when-joe-goes-to-see-his-favorite-football-team-play-he-sometimes-sit-325451.html" TargetMode="External"/><Relationship Id="rId450" Type="http://schemas.openxmlformats.org/officeDocument/2006/relationships/hyperlink" Target="https://gmatclub.com/forum/in-recent-years-many-advertisements-have-won-awards-for-their-artisti-351720.html" TargetMode="External"/><Relationship Id="rId688" Type="http://schemas.openxmlformats.org/officeDocument/2006/relationships/hyperlink" Target="https://gmatclub.com/forum/extensive-archaeological-research-has-shown-that-male-crusaders-killed-353403.html" TargetMode="External"/><Relationship Id="rId895" Type="http://schemas.openxmlformats.org/officeDocument/2006/relationships/hyperlink" Target="https://gmatclub.com/forum/in-the-past-century-formerly-consensual-perceptions-of-the-human-palat-326709.html" TargetMode="External"/><Relationship Id="rId909" Type="http://schemas.openxmlformats.org/officeDocument/2006/relationships/hyperlink" Target="https://gmatclub.com/forum/the-manifesto-of-a-non-profit-organization-claims-that-its-founders-325166.html" TargetMode="External"/><Relationship Id="rId1080" Type="http://schemas.openxmlformats.org/officeDocument/2006/relationships/hyperlink" Target="https://gmatclub.com/forum/meteorologists-say-that-if-only-they-could-design-an-accurate-mathemat-282455.html" TargetMode="External"/><Relationship Id="rId38" Type="http://schemas.openxmlformats.org/officeDocument/2006/relationships/hyperlink" Target="http://gmatclub.com/forum/search.php?search_tags=all&amp;selected_search_tags%5B%5D=227" TargetMode="External"/><Relationship Id="rId103" Type="http://schemas.openxmlformats.org/officeDocument/2006/relationships/hyperlink" Target="https://gmatclub.com/forum/reviewing-historical-data-medical-researchers-in-california-found-tha-69709.html" TargetMode="External"/><Relationship Id="rId310" Type="http://schemas.openxmlformats.org/officeDocument/2006/relationships/hyperlink" Target="https://gmatclub.com/forum/john-usually-sorts-incoming-mail-such-as-bills-and-legal-papers-into-332878.html" TargetMode="External"/><Relationship Id="rId548" Type="http://schemas.openxmlformats.org/officeDocument/2006/relationships/hyperlink" Target="https://gmatclub.com/forum/trucker-the-new-law-will-cause-the-entire-transportation-industry-to-359889.html" TargetMode="External"/><Relationship Id="rId755" Type="http://schemas.openxmlformats.org/officeDocument/2006/relationships/hyperlink" Target="https://gmatclub.com/forum/the-proposal-requiring-mutual-fund-companies-to-set-aside-a-part-of-th-343531.html" TargetMode="External"/><Relationship Id="rId962" Type="http://schemas.openxmlformats.org/officeDocument/2006/relationships/hyperlink" Target="https://gmatclub.com/forum/a-thing-is-nauseous-if-it-makes-one-sick-to-the-stomach-the-unfortu-318312.html" TargetMode="External"/><Relationship Id="rId1178" Type="http://schemas.openxmlformats.org/officeDocument/2006/relationships/hyperlink" Target="https://gmatclub.com/forum/topic42871.html" TargetMode="External"/><Relationship Id="rId91" Type="http://schemas.openxmlformats.org/officeDocument/2006/relationships/hyperlink" Target="https://gmatclub.com/forum/in-millington-a-city-of-50-000-people-mercedes-pedrosa-a-realtor-274827.html" TargetMode="External"/><Relationship Id="rId187" Type="http://schemas.openxmlformats.org/officeDocument/2006/relationships/hyperlink" Target="https://gmatclub.com/forum/therapy-whether-physical-or-social-is-a-counterirritant-that-aids-in-318313.html" TargetMode="External"/><Relationship Id="rId394" Type="http://schemas.openxmlformats.org/officeDocument/2006/relationships/hyperlink" Target="https://gmatclub.com/forum/modern-renditions-of-classic-novels-such-as-ulysses-can-sometimes-not-343530.html" TargetMode="External"/><Relationship Id="rId408" Type="http://schemas.openxmlformats.org/officeDocument/2006/relationships/hyperlink" Target="https://gmatclub.com/forum/board-of-abc-company-owing-to-the-excellent-performance-of-the-compan-345392.html" TargetMode="External"/><Relationship Id="rId615" Type="http://schemas.openxmlformats.org/officeDocument/2006/relationships/hyperlink" Target="https://gmatclub.com/forum/local-visitors-to-nature-reserves-in-south-africa-often-complain-that-365476.html" TargetMode="External"/><Relationship Id="rId822" Type="http://schemas.openxmlformats.org/officeDocument/2006/relationships/hyperlink" Target="https://gmatclub.com/forum/toppkleen-a-new-cleaning-material-will-soon-be-released-onto-the-mar-334756.html" TargetMode="External"/><Relationship Id="rId1038" Type="http://schemas.openxmlformats.org/officeDocument/2006/relationships/hyperlink" Target="https://gmatclub.com/forum/james-many-people-claim-that-the-voting-public-is-unable-to-evaluate-371590.html" TargetMode="External"/><Relationship Id="rId1245" Type="http://schemas.openxmlformats.org/officeDocument/2006/relationships/hyperlink" Target="https://gmatclub.com/forum/topic85668.html" TargetMode="External"/><Relationship Id="rId254" Type="http://schemas.openxmlformats.org/officeDocument/2006/relationships/hyperlink" Target="https://gmatclub.com/forum/the-use-of-drugs-in-sports-is-on-the-rise-most-drugs-having-dosages-326710.html" TargetMode="External"/><Relationship Id="rId699" Type="http://schemas.openxmlformats.org/officeDocument/2006/relationships/hyperlink" Target="https://gmatclub.com/forum/despite-the-relentless-pursuit-of-fitness-portrayed-by-the-media-the-351725.html" TargetMode="External"/><Relationship Id="rId1091" Type="http://schemas.openxmlformats.org/officeDocument/2006/relationships/hyperlink" Target="https://gmatclub.com/forum/a-certain-baseball-team-has-just-completed-its-season-in-stadiums-tha-123760.html" TargetMode="External"/><Relationship Id="rId1105" Type="http://schemas.openxmlformats.org/officeDocument/2006/relationships/hyperlink" Target="https://gmatclub.com/forum/a-company-plans-to-develop-a-prototype-weeding-machine-that-17600.html" TargetMode="External"/><Relationship Id="rId49" Type="http://schemas.openxmlformats.org/officeDocument/2006/relationships/hyperlink" Target="http://gmatclub.com/forum/search.php?search_tags=all&amp;selected_search_tags%5B%5D=201&amp;selected_search_tags%5B%5D=227" TargetMode="External"/><Relationship Id="rId114" Type="http://schemas.openxmlformats.org/officeDocument/2006/relationships/hyperlink" Target="https://gmatclub.com/forum/of-the-countries-that-were-the-world-s-twenty-largest-111585.html" TargetMode="External"/><Relationship Id="rId461" Type="http://schemas.openxmlformats.org/officeDocument/2006/relationships/hyperlink" Target="https://gmatclub.com/forum/environmentalist-pure-bio-diesel-is-much-more-economical-than-impure-353402.html" TargetMode="External"/><Relationship Id="rId559" Type="http://schemas.openxmlformats.org/officeDocument/2006/relationships/hyperlink" Target="https://gmatclub.com/forum/before-the-national-opera-performs-before-a-live-audience-it-practice-361456.html" TargetMode="External"/><Relationship Id="rId766" Type="http://schemas.openxmlformats.org/officeDocument/2006/relationships/hyperlink" Target="https://gmatclub.com/forum/in-the-year-2000-olive-oils-made-up-just-40-of-the-liquid-oils-marke-341986.html" TargetMode="External"/><Relationship Id="rId1189" Type="http://schemas.openxmlformats.org/officeDocument/2006/relationships/hyperlink" Target="https://gmatclub.com/forum/topic65652.html" TargetMode="External"/><Relationship Id="rId198" Type="http://schemas.openxmlformats.org/officeDocument/2006/relationships/hyperlink" Target="https://gmatclub.com/forum/the-increase-in-the-price-of-jet-fuel-is-due-to-a-sharp-decrease-over-319494.html" TargetMode="External"/><Relationship Id="rId321" Type="http://schemas.openxmlformats.org/officeDocument/2006/relationships/hyperlink" Target="https://gmatclub.com/forum/there-are-many-types-of-audio-speakers-for-editing-sound-in-movies-or-334154.html" TargetMode="External"/><Relationship Id="rId419" Type="http://schemas.openxmlformats.org/officeDocument/2006/relationships/hyperlink" Target="https://gmatclub.com/forum/the-ministry-of-tourism-in-country-x-began-an-expensive-television-adv-347439.html" TargetMode="External"/><Relationship Id="rId626" Type="http://schemas.openxmlformats.org/officeDocument/2006/relationships/hyperlink" Target="https://gmatclub.com/forum/the-municipality-of-the-town-of-calabia-has-allocated-50-000-parking-s-366208.html" TargetMode="External"/><Relationship Id="rId973" Type="http://schemas.openxmlformats.org/officeDocument/2006/relationships/hyperlink" Target="https://gmatclub.com/forum/in-a-survey-of-consumers-in-an-eastern-european-nation-respondents-we-317213.html" TargetMode="External"/><Relationship Id="rId1049" Type="http://schemas.openxmlformats.org/officeDocument/2006/relationships/hyperlink" Target="https://gmatclub.com/forum/pizzerias-are-the-only-restaurants-that-routinely-record-the-names-ad-373256.html" TargetMode="External"/><Relationship Id="rId833" Type="http://schemas.openxmlformats.org/officeDocument/2006/relationships/hyperlink" Target="https://gmatclub.com/forum/polystyrene-egg-containers-are-created-by-the-injection-of-polymers-an-333588.html" TargetMode="External"/><Relationship Id="rId1116" Type="http://schemas.openxmlformats.org/officeDocument/2006/relationships/hyperlink" Target="https://gmatclub.com/forum/when-people-evade-income-taxes-by-not-declaring-taxable-income-a-vici-51801.html" TargetMode="External"/><Relationship Id="rId265" Type="http://schemas.openxmlformats.org/officeDocument/2006/relationships/hyperlink" Target="https://gmatclub.com/forum/bamboo-is-slowly-being-recognized-by-a-growing-number-of-industries-as-327874.html" TargetMode="External"/><Relationship Id="rId472" Type="http://schemas.openxmlformats.org/officeDocument/2006/relationships/hyperlink" Target="https://gmatclub.com/forum/the-slide-company-put-its-focus-on-creating-aesthetic-and-eye-catching-354254.html" TargetMode="External"/><Relationship Id="rId900" Type="http://schemas.openxmlformats.org/officeDocument/2006/relationships/hyperlink" Target="https://gmatclub.com/forum/in-an-interview-that-appeared-in-a-weekly-plumbing-magazine-the-chair-326195.html" TargetMode="External"/><Relationship Id="rId125" Type="http://schemas.openxmlformats.org/officeDocument/2006/relationships/hyperlink" Target="https://gmatclub.com/forum/one-state-adds-a-7-percent-sales-tax-to-the-price-of-most-89346.html" TargetMode="External"/><Relationship Id="rId332" Type="http://schemas.openxmlformats.org/officeDocument/2006/relationships/hyperlink" Target="https://gmatclub.com/forum/the-takuur-swamp-frog-is-well-known-mainly-due-to-the-peculiar-protrus-335392.html" TargetMode="External"/><Relationship Id="rId777" Type="http://schemas.openxmlformats.org/officeDocument/2006/relationships/hyperlink" Target="https://gmatclub.com/forum/the-government-has-recently-been-severely-criticized-for-its-decision-340205.html" TargetMode="External"/><Relationship Id="rId984" Type="http://schemas.openxmlformats.org/officeDocument/2006/relationships/hyperlink" Target="https://gmatclub.com/forum/large-quantities-of-lead-dust-can-be-released-during-renovations-in-ho-316168.html" TargetMode="External"/><Relationship Id="rId637" Type="http://schemas.openxmlformats.org/officeDocument/2006/relationships/hyperlink" Target="https://gmatclub.com/forum/the-design-department-of-a-cardboard-factory-has-a-computer-operated-366750.html" TargetMode="External"/><Relationship Id="rId844" Type="http://schemas.openxmlformats.org/officeDocument/2006/relationships/hyperlink" Target="https://gmatclub.com/forum/in-the-orienteering-game-of-tripletrax-points-are-scored-when-team-a-332255.html" TargetMode="External"/><Relationship Id="rId276" Type="http://schemas.openxmlformats.org/officeDocument/2006/relationships/hyperlink" Target="https://gmatclub.com/forum/since-the-creation-of-the-personal-computer-in-the-late-1970s-the-gen-329305.html" TargetMode="External"/><Relationship Id="rId483" Type="http://schemas.openxmlformats.org/officeDocument/2006/relationships/hyperlink" Target="https://gmatclub.com/forum/jacques-leswift-and-andy-flasch-are-the-top-two-cyclists-in-the-world-354738.html" TargetMode="External"/><Relationship Id="rId690" Type="http://schemas.openxmlformats.org/officeDocument/2006/relationships/hyperlink" Target="https://gmatclub.com/forum/an-old-russian-proverb-says-you-should-eat-your-breakfast-alone-eat-353108.html" TargetMode="External"/><Relationship Id="rId704" Type="http://schemas.openxmlformats.org/officeDocument/2006/relationships/hyperlink" Target="https://gmatclub.com/forum/it-appears-that-the-number-of-people-employed-by-a-typical-american-so-350982.html" TargetMode="External"/><Relationship Id="rId911" Type="http://schemas.openxmlformats.org/officeDocument/2006/relationships/hyperlink" Target="https://gmatclub.com/forum/almost-all-of-the-residents-of-lonelitown-drink-cheap-bottled-mineral-324760.html" TargetMode="External"/><Relationship Id="rId1127" Type="http://schemas.openxmlformats.org/officeDocument/2006/relationships/hyperlink" Target="https://gmatclub.com/forum/if-mr-salauddin-s-statement-is-correct-then-the-events-he-predicts-306972.html" TargetMode="External"/><Relationship Id="rId40" Type="http://schemas.openxmlformats.org/officeDocument/2006/relationships/hyperlink" Target="http://gmatclub.com/forum/search.php?search_tags=all&amp;selected_search_tags%5B%5D=116&amp;selected_search_tags%5B%5D=227" TargetMode="External"/><Relationship Id="rId136" Type="http://schemas.openxmlformats.org/officeDocument/2006/relationships/hyperlink" Target="https://gmatclub.com/forum/a-researcher-discovered-that-people-who-have-low-levels-of-immune-syst-116407.html" TargetMode="External"/><Relationship Id="rId343" Type="http://schemas.openxmlformats.org/officeDocument/2006/relationships/hyperlink" Target="https://gmatclub.com/forum/a-fashion-designer-s-fall-line-for-women-utilizing-new-soft-fabrics-br-336761.html" TargetMode="External"/><Relationship Id="rId550" Type="http://schemas.openxmlformats.org/officeDocument/2006/relationships/hyperlink" Target="https://gmatclub.com/forum/six-months-ago-the-surgeon-general-stated-that-the-legislation-behind-360144.html" TargetMode="External"/><Relationship Id="rId788" Type="http://schemas.openxmlformats.org/officeDocument/2006/relationships/hyperlink" Target="https://gmatclub.com/forum/a-bullet-train-travels-in-excess-of-150-miles-per-hour-therefore-if-339043.html" TargetMode="External"/><Relationship Id="rId995" Type="http://schemas.openxmlformats.org/officeDocument/2006/relationships/hyperlink" Target="https://gmatclub.com/forum/in-early-civilizations-the-development-of-the-first-calendar-system-303822.html" TargetMode="External"/><Relationship Id="rId1180" Type="http://schemas.openxmlformats.org/officeDocument/2006/relationships/hyperlink" Target="https://gmatclub.com/forum/topic73612.html" TargetMode="External"/><Relationship Id="rId203" Type="http://schemas.openxmlformats.org/officeDocument/2006/relationships/hyperlink" Target="https://gmatclub.com/forum/to-perform-an-act-that-is-morally-wrong-is-to-offend-against-humanity-320180.html" TargetMode="External"/><Relationship Id="rId648" Type="http://schemas.openxmlformats.org/officeDocument/2006/relationships/hyperlink" Target="https://gmatclub.com/forum/power-records-a-music-chain-store-discovered-that-playing-rock-music-367809.html" TargetMode="External"/><Relationship Id="rId855" Type="http://schemas.openxmlformats.org/officeDocument/2006/relationships/hyperlink" Target="https://gmatclub.com/forum/many-people-start-working-out-in-a-gym-in-order-to-become-fitter-when-331211.html" TargetMode="External"/><Relationship Id="rId1040" Type="http://schemas.openxmlformats.org/officeDocument/2006/relationships/hyperlink" Target="https://gmatclub.com/forum/politician-some-of-my-opponents-have-argued-on-theoretical-grounds-in-370661.html" TargetMode="External"/><Relationship Id="rId287" Type="http://schemas.openxmlformats.org/officeDocument/2006/relationships/hyperlink" Target="https://gmatclub.com/forum/the-last-decade-has-seen-a-steady-increase-in-the-purchasing-of-abstra-330566.html" TargetMode="External"/><Relationship Id="rId410" Type="http://schemas.openxmlformats.org/officeDocument/2006/relationships/hyperlink" Target="https://gmatclub.com/forum/the-threatened-prosecution-of-businesses-flying-20-by-38-foot-garrison-345898.html" TargetMode="External"/><Relationship Id="rId494" Type="http://schemas.openxmlformats.org/officeDocument/2006/relationships/hyperlink" Target="https://gmatclub.com/forum/mystic-unfortunately-modern-science-often-dismisses-mystical-experie-355347.html" TargetMode="External"/><Relationship Id="rId508" Type="http://schemas.openxmlformats.org/officeDocument/2006/relationships/hyperlink" Target="https://gmatclub.com/forum/fatality-percentages-for-road-accidents-involving-motorized-two-wheele-356199.html" TargetMode="External"/><Relationship Id="rId715" Type="http://schemas.openxmlformats.org/officeDocument/2006/relationships/hyperlink" Target="https://gmatclub.com/forum/a-property-management-company-that-operates-a-large-townhouse-complex-349455.html" TargetMode="External"/><Relationship Id="rId922" Type="http://schemas.openxmlformats.org/officeDocument/2006/relationships/hyperlink" Target="https://gmatclub.com/forum/pundit-the-only-airline-providing-service-for-our-town-announces-that-323271.html" TargetMode="External"/><Relationship Id="rId1138" Type="http://schemas.openxmlformats.org/officeDocument/2006/relationships/hyperlink" Target="https://gmatclub.com/forum/when-hypnotized-subjects-are-told-that-they-are-deaf-and-are-then-aske-102273.html" TargetMode="External"/><Relationship Id="rId147" Type="http://schemas.openxmlformats.org/officeDocument/2006/relationships/hyperlink" Target="https://gmatclub.com/forum/of-the-countries-that-were-the-worlds-twenty-largest-exporters-in-285316.html" TargetMode="External"/><Relationship Id="rId354" Type="http://schemas.openxmlformats.org/officeDocument/2006/relationships/hyperlink" Target="https://gmatclub.com/forum/in-the-sport-of-maxiball-in-which-the-objective-is-to-score-more-goal-338250.html" TargetMode="External"/><Relationship Id="rId799" Type="http://schemas.openxmlformats.org/officeDocument/2006/relationships/hyperlink" Target="https://gmatclub.com/forum/the-city-of-exitur-recently-began-providing-recycling-bins-to-every-ho-337621.html" TargetMode="External"/><Relationship Id="rId1191" Type="http://schemas.openxmlformats.org/officeDocument/2006/relationships/hyperlink" Target="https://gmatclub.com/forum/topic31920.html" TargetMode="External"/><Relationship Id="rId1205" Type="http://schemas.openxmlformats.org/officeDocument/2006/relationships/hyperlink" Target="https://gmatclub.com/forum/topic82322.html" TargetMode="External"/><Relationship Id="rId51" Type="http://schemas.openxmlformats.org/officeDocument/2006/relationships/hyperlink" Target="http://gmatclub.com/forum/search.php?search_tags=all&amp;selected_search_tags%5B%5D=202&amp;selected_search_tags%5B%5D=227" TargetMode="External"/><Relationship Id="rId561" Type="http://schemas.openxmlformats.org/officeDocument/2006/relationships/hyperlink" Target="https://gmatclub.com/forum/in-order-to-protect-its-budding-printer-industry-country-x-s-governme-361786.html" TargetMode="External"/><Relationship Id="rId659" Type="http://schemas.openxmlformats.org/officeDocument/2006/relationships/hyperlink" Target="https://gmatclub.com/forum/john-has-invited-20-friends-from-school-to-his-birthday-party-even-368283.html" TargetMode="External"/><Relationship Id="rId866" Type="http://schemas.openxmlformats.org/officeDocument/2006/relationships/hyperlink" Target="https://gmatclub.com/forum/grizzly-bears-are-very-dangerous-when-people-come-close-to-a-grizzly-330106.html" TargetMode="External"/><Relationship Id="rId214" Type="http://schemas.openxmlformats.org/officeDocument/2006/relationships/hyperlink" Target="https://gmatclub.com/forum/trisha-today-s-family-is-declining-in-its-ability-to-carry-out-its-fu-321648.html" TargetMode="External"/><Relationship Id="rId298" Type="http://schemas.openxmlformats.org/officeDocument/2006/relationships/hyperlink" Target="https://gmatclub.com/forum/the-alfalfa-industry-requires-comparatively-large-amounts-of-water-th-331512.html" TargetMode="External"/><Relationship Id="rId421" Type="http://schemas.openxmlformats.org/officeDocument/2006/relationships/hyperlink" Target="https://gmatclub.com/forum/it-is-mistaken-to-attribute-zanco-s-failure-to-the-publicity-about-th-347756.html" TargetMode="External"/><Relationship Id="rId519" Type="http://schemas.openxmlformats.org/officeDocument/2006/relationships/hyperlink" Target="https://gmatclub.com/forum/a-dictionary-including-more-than-250-000-entries-does-not-include-the-356890.html" TargetMode="External"/><Relationship Id="rId1051" Type="http://schemas.openxmlformats.org/officeDocument/2006/relationships/hyperlink" Target="https://gmatclub.com/forum/commentator-for-a-free-market-to-function-properly-each-prospective-373273.html" TargetMode="External"/><Relationship Id="rId1149" Type="http://schemas.openxmlformats.org/officeDocument/2006/relationships/hyperlink" Target="https://gmatclub.com/forum/topic46586.html" TargetMode="External"/><Relationship Id="rId158" Type="http://schemas.openxmlformats.org/officeDocument/2006/relationships/hyperlink" Target="https://gmatclub.com/forum/people-who-receive-unsolicited-advice-from-someone-whose-advantage-wou-315491.html" TargetMode="External"/><Relationship Id="rId726" Type="http://schemas.openxmlformats.org/officeDocument/2006/relationships/hyperlink" Target="https://gmatclub.com/forum/sales-of-yoga-mats-from-daniel-s-yoga-studio-this-year-were-double-tho-347934.html" TargetMode="External"/><Relationship Id="rId933" Type="http://schemas.openxmlformats.org/officeDocument/2006/relationships/hyperlink" Target="https://gmatclub.com/forum/scientific-and-technological-discoveries-have-considerable-effects-on-321927.html" TargetMode="External"/><Relationship Id="rId1009" Type="http://schemas.openxmlformats.org/officeDocument/2006/relationships/hyperlink" Target="https://gmatclub.com/forum/a-cost-effective-solution-to-the-problem-of-airport-120406.html" TargetMode="External"/><Relationship Id="rId62" Type="http://schemas.openxmlformats.org/officeDocument/2006/relationships/hyperlink" Target="https://gmatclub.com/forum/a-survey-of-1-200-residents-of-a-certain-state-revealed-that-34-perce-283643.html" TargetMode="External"/><Relationship Id="rId365" Type="http://schemas.openxmlformats.org/officeDocument/2006/relationships/hyperlink" Target="https://gmatclub.com/forum/two-dimensional-bar-codes-are-omni-directional-that-is-unlike-one-di-339552.html" TargetMode="External"/><Relationship Id="rId572" Type="http://schemas.openxmlformats.org/officeDocument/2006/relationships/hyperlink" Target="https://gmatclub.com/forum/two-foreign-diplomats-fell-sick-a-few-days-after-they-had-eaten-a-meal-363226.html" TargetMode="External"/><Relationship Id="rId1216" Type="http://schemas.openxmlformats.org/officeDocument/2006/relationships/hyperlink" Target="https://gmatclub.com/forum/topic3861.html" TargetMode="External"/><Relationship Id="rId225" Type="http://schemas.openxmlformats.org/officeDocument/2006/relationships/hyperlink" Target="https://gmatclub.com/forum/mayor-the-law-prohibiting-pedestrians-from-crossing-against-red-light-323084.html" TargetMode="External"/><Relationship Id="rId432" Type="http://schemas.openxmlformats.org/officeDocument/2006/relationships/hyperlink" Target="https://gmatclub.com/forum/an-international-study-recently-examined-the-effects-of-second-hand-sm-349218.html" TargetMode="External"/><Relationship Id="rId877" Type="http://schemas.openxmlformats.org/officeDocument/2006/relationships/hyperlink" Target="https://gmatclub.com/forum/factory-y-is-greatly-dependent-upon-high-quality-water-for-the-natural-328771.html" TargetMode="External"/><Relationship Id="rId1062" Type="http://schemas.openxmlformats.org/officeDocument/2006/relationships/hyperlink" Target="https://gmatclub.com/forum/one-of-the-most-useful-social-conventions-is-money-245772.html" TargetMode="External"/><Relationship Id="rId737" Type="http://schemas.openxmlformats.org/officeDocument/2006/relationships/hyperlink" Target="https://gmatclub.com/forum/we-favor-the-registration-of-all-firearms-regardless-of-type-the-nat-346203.html" TargetMode="External"/><Relationship Id="rId944" Type="http://schemas.openxmlformats.org/officeDocument/2006/relationships/hyperlink" Target="https://gmatclub.com/forum/legislator-your-agency-is-responsible-for-regulating-an-industry-shak-320495.html" TargetMode="External"/><Relationship Id="rId73" Type="http://schemas.openxmlformats.org/officeDocument/2006/relationships/hyperlink" Target="https://gmatclub.com/forum/to-counter-the-escalating-violence-of-inner-cities-i-32807.html" TargetMode="External"/><Relationship Id="rId169" Type="http://schemas.openxmlformats.org/officeDocument/2006/relationships/hyperlink" Target="https://gmatclub.com/forum/datacom-a-company-that-filed-many-patents-last-year-was-financially-316529.html" TargetMode="External"/><Relationship Id="rId376" Type="http://schemas.openxmlformats.org/officeDocument/2006/relationships/hyperlink" Target="https://gmatclub.com/forum/leading-book-publishers-had-predicted-that-the-rampant-illegal-sharing-340782.html" TargetMode="External"/><Relationship Id="rId583" Type="http://schemas.openxmlformats.org/officeDocument/2006/relationships/hyperlink" Target="https://gmatclub.com/forum/it-has-been-discovered-that-a-chemical-compound-present-in-a-liquid-sp-363818.html" TargetMode="External"/><Relationship Id="rId790" Type="http://schemas.openxmlformats.org/officeDocument/2006/relationships/hyperlink" Target="https://gmatclub.com/forum/a-reliable-survey-indicates-that-college-graduates-change-employers-fo-338808.html" TargetMode="External"/><Relationship Id="rId804" Type="http://schemas.openxmlformats.org/officeDocument/2006/relationships/hyperlink" Target="https://gmatclub.com/forum/the-spread-of-avian-flu-from-animals-to-humans-has-been-welldocumented-337084.html" TargetMode="External"/><Relationship Id="rId1227" Type="http://schemas.openxmlformats.org/officeDocument/2006/relationships/hyperlink" Target="https://gmatclub.com/forum/topic4006.html" TargetMode="External"/><Relationship Id="rId4" Type="http://schemas.openxmlformats.org/officeDocument/2006/relationships/hyperlink" Target="http://gmatclub.com/forum/search.php?search_tags=all&amp;selected_search_tags%5B%5D=116&amp;selected_search_tags%5B%5D=168" TargetMode="External"/><Relationship Id="rId236" Type="http://schemas.openxmlformats.org/officeDocument/2006/relationships/hyperlink" Target="https://gmatclub.com/forum/the-interest-of-consumers-in-company-a-s-product-is-directly-affected-324528.html" TargetMode="External"/><Relationship Id="rId443" Type="http://schemas.openxmlformats.org/officeDocument/2006/relationships/hyperlink" Target="https://gmatclub.com/forum/a-team-of-pediatricians-recently-announced-that-dogs-are-more-likely-350731.html" TargetMode="External"/><Relationship Id="rId650" Type="http://schemas.openxmlformats.org/officeDocument/2006/relationships/hyperlink" Target="https://gmatclub.com/forum/the-use-of-drugs-in-sports-is-on-the-rise-most-drugs-having-dosages-367941.html" TargetMode="External"/><Relationship Id="rId888" Type="http://schemas.openxmlformats.org/officeDocument/2006/relationships/hyperlink" Target="https://gmatclub.com/forum/a-prominent-statesman-in-country-x-has-recently-claimed-that-the-incre-327465.html" TargetMode="External"/><Relationship Id="rId1073" Type="http://schemas.openxmlformats.org/officeDocument/2006/relationships/hyperlink" Target="https://gmatclub.com/forum/journalist-the-fda-s-new-requirements-for-drug-approval-which-took-e-296259.html" TargetMode="External"/><Relationship Id="rId303" Type="http://schemas.openxmlformats.org/officeDocument/2006/relationships/hyperlink" Target="https://gmatclub.com/forum/the-big-hype-marketing-firm-is-experiencing-rapid-growth-to-keep-pace-331969.html" TargetMode="External"/><Relationship Id="rId748" Type="http://schemas.openxmlformats.org/officeDocument/2006/relationships/hyperlink" Target="https://gmatclub.com/forum/arguments-to-restrict-immigration-on-the-grounds-that-immigrants-will-344579.html" TargetMode="External"/><Relationship Id="rId955" Type="http://schemas.openxmlformats.org/officeDocument/2006/relationships/hyperlink" Target="https://gmatclub.com/forum/the-recent-dramatic-increase-in-commuter-airline-crashes-is-caused-in-319093.html" TargetMode="External"/><Relationship Id="rId1140" Type="http://schemas.openxmlformats.org/officeDocument/2006/relationships/hyperlink" Target="https://gmatclub.com/forum/sammy-for-my-arthritis-i-am-going-to-try-my-aunt-s-diet-large-amoun-268512.html" TargetMode="External"/><Relationship Id="rId84" Type="http://schemas.openxmlformats.org/officeDocument/2006/relationships/hyperlink" Target="https://gmatclub.com/forum/electronic-computer-chips-made-of-tiny-silicon-wafers-now-regularly-co-89664.html" TargetMode="External"/><Relationship Id="rId387" Type="http://schemas.openxmlformats.org/officeDocument/2006/relationships/hyperlink" Target="https://gmatclub.com/forum/one-way-in-which-companies-can-increase-their-productivity-is-by-makin-342655.html" TargetMode="External"/><Relationship Id="rId510" Type="http://schemas.openxmlformats.org/officeDocument/2006/relationships/hyperlink" Target="https://gmatclub.com/forum/welder-the-protective-masks-we-are-using-are-old-and-cumbersome-prev-356297.html" TargetMode="External"/><Relationship Id="rId594" Type="http://schemas.openxmlformats.org/officeDocument/2006/relationships/hyperlink" Target="https://gmatclub.com/forum/factory-y-is-greatly-dependent-upon-high-quality-water-for-the-natural-364429.html" TargetMode="External"/><Relationship Id="rId608" Type="http://schemas.openxmlformats.org/officeDocument/2006/relationships/hyperlink" Target="https://gmatclub.com/forum/caffeine-is-a-chemical-compound-that-stimulates-the-human-central-nerv-365197.html" TargetMode="External"/><Relationship Id="rId815" Type="http://schemas.openxmlformats.org/officeDocument/2006/relationships/hyperlink" Target="https://gmatclub.com/forum/low-fat-milk-contains-50-fewer-calories-than-does-whole-milk-thus-a-335753.html" TargetMode="External"/><Relationship Id="rId1238" Type="http://schemas.openxmlformats.org/officeDocument/2006/relationships/hyperlink" Target="https://gmatclub.com/forum/topic142347.html" TargetMode="External"/><Relationship Id="rId247" Type="http://schemas.openxmlformats.org/officeDocument/2006/relationships/hyperlink" Target="https://gmatclub.com/forum/sports-analyst-90-of-country-d-s-tennis-professionals-achieve-positi-325864.html" TargetMode="External"/><Relationship Id="rId899" Type="http://schemas.openxmlformats.org/officeDocument/2006/relationships/hyperlink" Target="https://gmatclub.com/forum/mystic-unfortunately-modern-science-often-dismisses-mystical-experie-326269.html" TargetMode="External"/><Relationship Id="rId1000" Type="http://schemas.openxmlformats.org/officeDocument/2006/relationships/hyperlink" Target="https://gmatclub.com/forum/britain-is-now-rabies-free-nevertheless-britain-s-strict-quarantine-270338.html" TargetMode="External"/><Relationship Id="rId1084" Type="http://schemas.openxmlformats.org/officeDocument/2006/relationships/hyperlink" Target="https://gmatclub.com/forum/antoine-the-alarming-fact-is-that-among-children-aged-19-years-and-yo-73415.html" TargetMode="External"/><Relationship Id="rId107" Type="http://schemas.openxmlformats.org/officeDocument/2006/relationships/hyperlink" Target="https://gmatclub.com/forum/six-months-or-so-after-getting-a-video-recorder-many-early-buyers-app-77182.html" TargetMode="External"/><Relationship Id="rId454" Type="http://schemas.openxmlformats.org/officeDocument/2006/relationships/hyperlink" Target="https://gmatclub.com/forum/in-a-recent-article-a-health-expert-has-claimed-that-the-toxins-used-352317.html" TargetMode="External"/><Relationship Id="rId661" Type="http://schemas.openxmlformats.org/officeDocument/2006/relationships/hyperlink" Target="https://gmatclub.com/forum/it-is-not-uncommon-for-a-child-to-be-scared-of-a-clown-in-a-recent-su-368440.html" TargetMode="External"/><Relationship Id="rId759" Type="http://schemas.openxmlformats.org/officeDocument/2006/relationships/hyperlink" Target="https://gmatclub.com/forum/a-tricktykart-is-similar-to-a-bicycle-in-that-a-rider-uses-pedals-to-343091.html" TargetMode="External"/><Relationship Id="rId966" Type="http://schemas.openxmlformats.org/officeDocument/2006/relationships/hyperlink" Target="https://gmatclub.com/forum/this-company-will-not-be-training-any-more-pilots-in-the-foreseeable-317859.html" TargetMode="External"/><Relationship Id="rId11" Type="http://schemas.openxmlformats.org/officeDocument/2006/relationships/hyperlink" Target="http://gmatclub.com/forum/search.php?search_tags=all&amp;selected_search_tags%5B%5D=123&amp;selected_search_tags%5B%5D=168" TargetMode="External"/><Relationship Id="rId314" Type="http://schemas.openxmlformats.org/officeDocument/2006/relationships/hyperlink" Target="https://gmatclub.com/forum/jane-s-love-of-italian-food-is-surpassed-only-by-her-love-of-operas-333369.html" TargetMode="External"/><Relationship Id="rId398" Type="http://schemas.openxmlformats.org/officeDocument/2006/relationships/hyperlink" Target="https://gmatclub.com/forum/the-ceo-of-the-mining-company-has-been-using-the-company-s-resources-344005.html" TargetMode="External"/><Relationship Id="rId521" Type="http://schemas.openxmlformats.org/officeDocument/2006/relationships/hyperlink" Target="https://gmatclub.com/forum/one-of-the-main-causes-for-air-pollution-and-depletion-of-oil-reserves-357041.html" TargetMode="External"/><Relationship Id="rId619" Type="http://schemas.openxmlformats.org/officeDocument/2006/relationships/hyperlink" Target="https://gmatclub.com/forum/unlike-in-the-vast-majority-of-species-of-monkeys-in-a-newly-discover-365740.html" TargetMode="External"/><Relationship Id="rId1151" Type="http://schemas.openxmlformats.org/officeDocument/2006/relationships/hyperlink" Target="https://gmatclub.com/forum/topic92399.html" TargetMode="External"/><Relationship Id="rId1249" Type="http://schemas.openxmlformats.org/officeDocument/2006/relationships/hyperlink" Target="https://gmatclub.com/forum/topic56876.html" TargetMode="External"/><Relationship Id="rId95" Type="http://schemas.openxmlformats.org/officeDocument/2006/relationships/hyperlink" Target="https://gmatclub.com/forum/at-large-amusement-parks-live-shows-are-used-very-deliberately-to-inf-89280.html" TargetMode="External"/><Relationship Id="rId160" Type="http://schemas.openxmlformats.org/officeDocument/2006/relationships/hyperlink" Target="https://gmatclub.com/forum/a-careful-review-of-hospital-fatalities-due-to-anesthesia-during-the-315710.html" TargetMode="External"/><Relationship Id="rId826" Type="http://schemas.openxmlformats.org/officeDocument/2006/relationships/hyperlink" Target="https://gmatclub.com/forum/often-considered-a-branch-of-folklore-studies-cryptozoology-is-the-st-334310.html" TargetMode="External"/><Relationship Id="rId1011" Type="http://schemas.openxmlformats.org/officeDocument/2006/relationships/hyperlink" Target="https://gmatclub.com/forum/even-though-most-universities-retain-the-royalties-from-15136.html" TargetMode="External"/><Relationship Id="rId1109" Type="http://schemas.openxmlformats.org/officeDocument/2006/relationships/hyperlink" Target="https://gmatclub.com/forum/one-way-to-judge-the-performance-of-a-company-is-to-compare-it-with-22251.html" TargetMode="External"/><Relationship Id="rId258" Type="http://schemas.openxmlformats.org/officeDocument/2006/relationships/hyperlink" Target="https://gmatclub.com/forum/southern-seas-offers-vacations-to-various-international-destinations-o-327068.html" TargetMode="External"/><Relationship Id="rId465" Type="http://schemas.openxmlformats.org/officeDocument/2006/relationships/hyperlink" Target="https://gmatclub.com/forum/radio-talk-show-host-winfra-opry-promotes-books-on-her-show-every-sho-353749.html" TargetMode="External"/><Relationship Id="rId672" Type="http://schemas.openxmlformats.org/officeDocument/2006/relationships/hyperlink" Target="https://gmatclub.com/forum/gas-leaks-are-a-danger-for-households-in-which-certain-standards-of-sa-369441.html" TargetMode="External"/><Relationship Id="rId1095" Type="http://schemas.openxmlformats.org/officeDocument/2006/relationships/hyperlink" Target="https://gmatclub.com/forum/instead-of-blaming-an-airline-accident-on-pilot-error-investigators-13653.html" TargetMode="External"/><Relationship Id="rId22" Type="http://schemas.openxmlformats.org/officeDocument/2006/relationships/hyperlink" Target="http://gmatclub.com/forum/search.php?search_tags=all&amp;selected_search_tags%5B%5D=116&amp;selected_search_tags%5B%5D=226" TargetMode="External"/><Relationship Id="rId118" Type="http://schemas.openxmlformats.org/officeDocument/2006/relationships/hyperlink" Target="https://gmatclub.com/forum/the-average-life-expectancy-for-the-us-population-as-a-whole-107235.html" TargetMode="External"/><Relationship Id="rId325" Type="http://schemas.openxmlformats.org/officeDocument/2006/relationships/hyperlink" Target="https://gmatclub.com/forum/light-plastic-materials-such-as-bottles-for-freezing-and-containers-334565.html" TargetMode="External"/><Relationship Id="rId532" Type="http://schemas.openxmlformats.org/officeDocument/2006/relationships/hyperlink" Target="https://gmatclub.com/forum/recent-research-conducted-in-city-x-shows-that-children-who-are-not-fa-358254.html" TargetMode="External"/><Relationship Id="rId977" Type="http://schemas.openxmlformats.org/officeDocument/2006/relationships/hyperlink" Target="https://gmatclub.com/forum/various-mid-fourteenth-century-european-writers-show-an-interest-in-ga-316802.html" TargetMode="External"/><Relationship Id="rId1162" Type="http://schemas.openxmlformats.org/officeDocument/2006/relationships/hyperlink" Target="https://gmatclub.com/forum/topic19878.html" TargetMode="External"/><Relationship Id="rId171" Type="http://schemas.openxmlformats.org/officeDocument/2006/relationships/hyperlink" Target="https://gmatclub.com/forum/conservationists-have-established-land-reserves-to-preserve-the-last-r-316714.html" TargetMode="External"/><Relationship Id="rId837" Type="http://schemas.openxmlformats.org/officeDocument/2006/relationships/hyperlink" Target="https://gmatclub.com/forum/a-new-center-celebrating-all-religions-is-to-be-built-in-dawn-city-si-333084.html" TargetMode="External"/><Relationship Id="rId1022" Type="http://schemas.openxmlformats.org/officeDocument/2006/relationships/hyperlink" Target="https://gmatclub.com/forum/the-average-age-of-chief-executive-officers-ceo-s-in-a-large-sample-87474.html" TargetMode="External"/><Relationship Id="rId269" Type="http://schemas.openxmlformats.org/officeDocument/2006/relationships/hyperlink" Target="https://gmatclub.com/forum/a-low-calorie-low-fat-high-protein-diet-has-been-shown-to-assist-in-328412.html" TargetMode="External"/><Relationship Id="rId476" Type="http://schemas.openxmlformats.org/officeDocument/2006/relationships/hyperlink" Target="https://gmatclub.com/forum/sure-enough-insurance-is-a-large-insurance-company-that-has-recently-354460.html" TargetMode="External"/><Relationship Id="rId683" Type="http://schemas.openxmlformats.org/officeDocument/2006/relationships/hyperlink" Target="https://gmatclub.com/forum/it-is-now-clear-that-the-ancient-egyptians-were-the-first-society-to-370098.html" TargetMode="External"/><Relationship Id="rId890" Type="http://schemas.openxmlformats.org/officeDocument/2006/relationships/hyperlink" Target="https://gmatclub.com/forum/the-city-of-springlyville-is-spending-a-large-portion-of-its-budget-on-327274.html" TargetMode="External"/><Relationship Id="rId904" Type="http://schemas.openxmlformats.org/officeDocument/2006/relationships/hyperlink" Target="https://gmatclub.com/forum/classical-musical-instruments-are-very-complex-and-demand-a-lot-of-pra-325708.html" TargetMode="External"/><Relationship Id="rId33" Type="http://schemas.openxmlformats.org/officeDocument/2006/relationships/hyperlink" Target="http://gmatclub.com/forum/search.php?search_tags=all&amp;selected_search_tags%5B%5D=202&amp;selected_search_tags%5B%5D=226" TargetMode="External"/><Relationship Id="rId129" Type="http://schemas.openxmlformats.org/officeDocument/2006/relationships/hyperlink" Target="https://gmatclub.com/forum/if-the-airspace-around-centrally-located-airports-were-restricted-to-278434.html" TargetMode="External"/><Relationship Id="rId336" Type="http://schemas.openxmlformats.org/officeDocument/2006/relationships/hyperlink" Target="https://gmatclub.com/forum/jennifer-despite-the-promotional-campaigns-it-seems-that-not-many-pe-335961.html" TargetMode="External"/><Relationship Id="rId543" Type="http://schemas.openxmlformats.org/officeDocument/2006/relationships/hyperlink" Target="https://gmatclub.com/forum/sally-has-only-shown-up-to-a-quarter-of-her-classes-for-a-course-at-un-359349.html" TargetMode="External"/><Relationship Id="rId988" Type="http://schemas.openxmlformats.org/officeDocument/2006/relationships/hyperlink" Target="https://gmatclub.com/forum/marcus-for-most-ethical-dilemmas-the-journalist-is-likely-to-face-tr-315758.html" TargetMode="External"/><Relationship Id="rId1173" Type="http://schemas.openxmlformats.org/officeDocument/2006/relationships/hyperlink" Target="https://gmatclub.com/forum/topic63197.html" TargetMode="External"/><Relationship Id="rId182" Type="http://schemas.openxmlformats.org/officeDocument/2006/relationships/hyperlink" Target="https://gmatclub.com/forum/the-commissioner-has-announced-that-judge-khalid-who-was-on-the-seven-317750.html" TargetMode="External"/><Relationship Id="rId403" Type="http://schemas.openxmlformats.org/officeDocument/2006/relationships/hyperlink" Target="https://gmatclub.com/forum/it-is-generally-observed-that-while-selecting-between-two-identical-344761.html" TargetMode="External"/><Relationship Id="rId750" Type="http://schemas.openxmlformats.org/officeDocument/2006/relationships/hyperlink" Target="https://gmatclub.com/forum/researchers-have-discovered-that-parents-who-made-their-children-when-344365.html" TargetMode="External"/><Relationship Id="rId848" Type="http://schemas.openxmlformats.org/officeDocument/2006/relationships/hyperlink" Target="https://gmatclub.com/forum/st-george-is-a-renowned-dragon-slayer-in-order-to-prepare-for-his-fi-331814.html" TargetMode="External"/><Relationship Id="rId1033" Type="http://schemas.openxmlformats.org/officeDocument/2006/relationships/hyperlink" Target="https://gmatclub.com/forum/one-theory-to-explain-the-sudden-extinction-of-all-dinosaurs-points-to-371468.html" TargetMode="External"/><Relationship Id="rId487" Type="http://schemas.openxmlformats.org/officeDocument/2006/relationships/hyperlink" Target="https://gmatclub.com/forum/the-wedding-gown-industry-in-country-x-has-known-little-change-in-fash-355003.html" TargetMode="External"/><Relationship Id="rId610" Type="http://schemas.openxmlformats.org/officeDocument/2006/relationships/hyperlink" Target="https://gmatclub.com/forum/because-the-gelrica-temple-which-attracts-thousands-of-tourists-every-365279.html" TargetMode="External"/><Relationship Id="rId694" Type="http://schemas.openxmlformats.org/officeDocument/2006/relationships/hyperlink" Target="https://gmatclub.com/forum/franjel-it-has-been-reported-that-10-of-our-adult-population-is-illi-352471.html" TargetMode="External"/><Relationship Id="rId708" Type="http://schemas.openxmlformats.org/officeDocument/2006/relationships/hyperlink" Target="https://gmatclub.com/forum/a-grain-processing-company-is-considering-purchasing-a-catfish-farm-in-350430.html" TargetMode="External"/><Relationship Id="rId915" Type="http://schemas.openxmlformats.org/officeDocument/2006/relationships/hyperlink" Target="https://gmatclub.com/forum/in-ancient-mesopotamia-prior-to-2900-b-c-wheat-was-cultivated-in-co-324307.html" TargetMode="External"/><Relationship Id="rId1240" Type="http://schemas.openxmlformats.org/officeDocument/2006/relationships/hyperlink" Target="https://gmatclub.com/forum/topic126642.html" TargetMode="External"/><Relationship Id="rId347" Type="http://schemas.openxmlformats.org/officeDocument/2006/relationships/hyperlink" Target="https://gmatclub.com/forum/because-of-a-quality-control-problem-a-supplier-of-flu-vaccines-will-337278.html" TargetMode="External"/><Relationship Id="rId999" Type="http://schemas.openxmlformats.org/officeDocument/2006/relationships/hyperlink" Target="https://gmatclub.com/forum/in-harsh-economic-times-there-is-a-shift-in-business-from-mainstream-303425.html" TargetMode="External"/><Relationship Id="rId1100" Type="http://schemas.openxmlformats.org/officeDocument/2006/relationships/hyperlink" Target="https://gmatclub.com/forum/greek-tragedy-one-of-the-enduring-pillars-of-our-belief-system-drama-131541.html" TargetMode="External"/><Relationship Id="rId1184" Type="http://schemas.openxmlformats.org/officeDocument/2006/relationships/hyperlink" Target="https://gmatclub.com/forum/topic2565.html" TargetMode="External"/><Relationship Id="rId44" Type="http://schemas.openxmlformats.org/officeDocument/2006/relationships/hyperlink" Target="http://gmatclub.com/forum/search.php?search_tags=all&amp;selected_search_tags%5B%5D=120&amp;selected_search_tags%5B%5D=227" TargetMode="External"/><Relationship Id="rId554" Type="http://schemas.openxmlformats.org/officeDocument/2006/relationships/hyperlink" Target="https://gmatclub.com/forum/toddlers-are-watching-television-more-than-twice-as-much-as-they-did-360676.html" TargetMode="External"/><Relationship Id="rId761" Type="http://schemas.openxmlformats.org/officeDocument/2006/relationships/hyperlink" Target="https://gmatclub.com/forum/the-mayor-of-newtown-is-up-for-re-election-in-a-month-s-time-and-is-ex-342732.html" TargetMode="External"/><Relationship Id="rId859" Type="http://schemas.openxmlformats.org/officeDocument/2006/relationships/hyperlink" Target="https://gmatclub.com/forum/in-korozia-school-teachers-are-paid-the-lowest-wages-of-any-professio-330844.html" TargetMode="External"/><Relationship Id="rId193" Type="http://schemas.openxmlformats.org/officeDocument/2006/relationships/hyperlink" Target="https://gmatclub.com/forum/chris-murderers-should-be-sentenced-to-life-in-prison-not-subjected-318902.html" TargetMode="External"/><Relationship Id="rId207" Type="http://schemas.openxmlformats.org/officeDocument/2006/relationships/hyperlink" Target="https://gmatclub.com/forum/sasha-handwriting-analysis-should-be-banned-in-court-as-evidence-of-320684.html" TargetMode="External"/><Relationship Id="rId414" Type="http://schemas.openxmlformats.org/officeDocument/2006/relationships/hyperlink" Target="https://gmatclub.com/forum/auto-manufacturer-for-the-past-three-years-the-micro-has-been-our-be-346613.html" TargetMode="External"/><Relationship Id="rId498" Type="http://schemas.openxmlformats.org/officeDocument/2006/relationships/hyperlink" Target="https://gmatclub.com/forum/a-new-polymer-recently-developed-as-a-material-for-minor-car-repairs-355590.html" TargetMode="External"/><Relationship Id="rId621" Type="http://schemas.openxmlformats.org/officeDocument/2006/relationships/hyperlink" Target="https://gmatclub.com/forum/the-interest-of-consumers-in-company-a-s-product-is-directly-affected-365848.html" TargetMode="External"/><Relationship Id="rId1044" Type="http://schemas.openxmlformats.org/officeDocument/2006/relationships/hyperlink" Target="https://gmatclub.com/forum/guidebook-writer-i-have-visited-hotels-throughout-the-country-and-hav-80358.html" TargetMode="External"/><Relationship Id="rId1251" Type="http://schemas.openxmlformats.org/officeDocument/2006/relationships/drawing" Target="../drawings/drawing1.xml"/><Relationship Id="rId260" Type="http://schemas.openxmlformats.org/officeDocument/2006/relationships/hyperlink" Target="https://gmatclub.com/forum/since-java-coffee-shop-began-advertising-on-the-local-radio-station-327376.html" TargetMode="External"/><Relationship Id="rId719" Type="http://schemas.openxmlformats.org/officeDocument/2006/relationships/hyperlink" Target="https://gmatclub.com/forum/a-study-found-that-last-year-roughly-6-700-homeless-people-in-the-unit-349041.html" TargetMode="External"/><Relationship Id="rId926" Type="http://schemas.openxmlformats.org/officeDocument/2006/relationships/hyperlink" Target="https://gmatclub.com/forum/in-every-case-of-political-unrest-in-a-certain-country-the-police-hav-322725.html" TargetMode="External"/><Relationship Id="rId1111" Type="http://schemas.openxmlformats.org/officeDocument/2006/relationships/hyperlink" Target="https://gmatclub.com/forum/plantings-of-cotton-bioengineered-to-produce-its-own-insecticide-again-40006.html" TargetMode="External"/><Relationship Id="rId55" Type="http://schemas.openxmlformats.org/officeDocument/2006/relationships/hyperlink" Target="https://gmatclub.com/forum/country-x-s-recent-stock-trading-scandal-should-not-diminish-investors-241633.html" TargetMode="External"/><Relationship Id="rId120" Type="http://schemas.openxmlformats.org/officeDocument/2006/relationships/hyperlink" Target="https://gmatclub.com/forum/company-alpha-buys-free-travel-coupons-from-people-who-are-a-159427.html" TargetMode="External"/><Relationship Id="rId358" Type="http://schemas.openxmlformats.org/officeDocument/2006/relationships/hyperlink" Target="https://gmatclub.com/forum/for-large-pharmaceutical-companies-the-profit-motive-has-long-been-a-338622.html" TargetMode="External"/><Relationship Id="rId565" Type="http://schemas.openxmlformats.org/officeDocument/2006/relationships/hyperlink" Target="https://gmatclub.com/forum/during-ancient-times-the-floknee-was-a-common-animal-in-the-wekerlee-362412.html" TargetMode="External"/><Relationship Id="rId772" Type="http://schemas.openxmlformats.org/officeDocument/2006/relationships/hyperlink" Target="https://gmatclub.com/forum/all-the-companies-in-balco-city-have-decided-to-freeze-salary-incremen-340925.html" TargetMode="External"/><Relationship Id="rId1195" Type="http://schemas.openxmlformats.org/officeDocument/2006/relationships/hyperlink" Target="https://gmatclub.com/forum/topic48865.html" TargetMode="External"/><Relationship Id="rId1209" Type="http://schemas.openxmlformats.org/officeDocument/2006/relationships/hyperlink" Target="https://gmatclub.com/forum/topic69266.html" TargetMode="External"/><Relationship Id="rId218" Type="http://schemas.openxmlformats.org/officeDocument/2006/relationships/hyperlink" Target="https://gmatclub.com/forum/lawyer-the-defendant-wanted-to-clear-the-snow-off-his-car-and-in-doin-322117.html" TargetMode="External"/><Relationship Id="rId425" Type="http://schemas.openxmlformats.org/officeDocument/2006/relationships/hyperlink" Target="https://gmatclub.com/forum/the-internal-revenue-service-irs-has-a-mandate-to-operate-more-effic-348328.html" TargetMode="External"/><Relationship Id="rId632" Type="http://schemas.openxmlformats.org/officeDocument/2006/relationships/hyperlink" Target="https://gmatclub.com/forum/the-quality-of-heliotropism-a-plant-s-ability-to-change-its-bearing-366482.html" TargetMode="External"/><Relationship Id="rId1055" Type="http://schemas.openxmlformats.org/officeDocument/2006/relationships/hyperlink" Target="https://gmatclub.com/forum/max-although-doing-so-would-be-very-costly-humans-already-possess-th-370655.html" TargetMode="External"/><Relationship Id="rId271" Type="http://schemas.openxmlformats.org/officeDocument/2006/relationships/hyperlink" Target="https://gmatclub.com/forum/a-severe-illness-which-affects-the-red-blood-cell-count-has-been-found-328677.html" TargetMode="External"/><Relationship Id="rId937" Type="http://schemas.openxmlformats.org/officeDocument/2006/relationships/hyperlink" Target="https://gmatclub.com/forum/funding-opponent-some-people-favor-city-funding-for-the-spaying-and-321333.html" TargetMode="External"/><Relationship Id="rId1122" Type="http://schemas.openxmlformats.org/officeDocument/2006/relationships/hyperlink" Target="https://gmatclub.com/forum/the-climatic-conditions-needed-for-growing-tea-370156.html" TargetMode="External"/><Relationship Id="rId66" Type="http://schemas.openxmlformats.org/officeDocument/2006/relationships/hyperlink" Target="https://gmatclub.com/forum/those-who-feel-that-fewer-and-fewer-people-in-this-country-149309.html" TargetMode="External"/><Relationship Id="rId131" Type="http://schemas.openxmlformats.org/officeDocument/2006/relationships/hyperlink" Target="https://gmatclub.com/forum/since-the-mayor-s-publicity-campaign-for-greenville-s-bus-131528.html" TargetMode="External"/><Relationship Id="rId369" Type="http://schemas.openxmlformats.org/officeDocument/2006/relationships/hyperlink" Target="https://gmatclub.com/forum/with-less-than-20-per-cent-market-share-cherico-airline-has-been-stea-339929.html" TargetMode="External"/><Relationship Id="rId576" Type="http://schemas.openxmlformats.org/officeDocument/2006/relationships/hyperlink" Target="https://gmatclub.com/forum/in-an-area-that-is-both-agricultural-and-residential-in-nature-nurser-363385.html" TargetMode="External"/><Relationship Id="rId783" Type="http://schemas.openxmlformats.org/officeDocument/2006/relationships/hyperlink" Target="https://gmatclub.com/forum/cellular-telephone-towers-are-critical-for-their-ability-to-allow-wire-339643.html" TargetMode="External"/><Relationship Id="rId990" Type="http://schemas.openxmlformats.org/officeDocument/2006/relationships/hyperlink" Target="https://gmatclub.com/forum/journalist-can-you-give-me-a-summary-of-the-novel-you-are-working-on-315642.html" TargetMode="External"/><Relationship Id="rId229" Type="http://schemas.openxmlformats.org/officeDocument/2006/relationships/hyperlink" Target="https://gmatclub.com/forum/the-government-owned-gas-company-has-begun-selling-stoves-and-other-ga-323627.html" TargetMode="External"/><Relationship Id="rId436" Type="http://schemas.openxmlformats.org/officeDocument/2006/relationships/hyperlink" Target="https://gmatclub.com/forum/residents-of-cordoba-county-who-receive-unemployment-benefits-are-allo-349615.html" TargetMode="External"/><Relationship Id="rId643" Type="http://schemas.openxmlformats.org/officeDocument/2006/relationships/hyperlink" Target="https://gmatclub.com/forum/a-study-of-a-math-program-implemented-in-several-pre-schools-indicates-367534.html" TargetMode="External"/><Relationship Id="rId1066" Type="http://schemas.openxmlformats.org/officeDocument/2006/relationships/hyperlink" Target="https://gmatclub.com/forum/in-a-certain-wildlife-park-park-rangers-are-able-to-track-the-movemen-78552.html" TargetMode="External"/><Relationship Id="rId850" Type="http://schemas.openxmlformats.org/officeDocument/2006/relationships/hyperlink" Target="https://gmatclub.com/forum/every-year-injuries-caused-by-scissors-are-reported-by-a-number-of-el-331659.html" TargetMode="External"/><Relationship Id="rId948" Type="http://schemas.openxmlformats.org/officeDocument/2006/relationships/hyperlink" Target="https://gmatclub.com/forum/every-student-who-walks-to-school-goes-home-for-lunch-it-follows-that-319955.html" TargetMode="External"/><Relationship Id="rId1133" Type="http://schemas.openxmlformats.org/officeDocument/2006/relationships/hyperlink" Target="https://gmatclub.com/forum/motorcycle-safety-courses-offered-by-a-number-of-organizations-teach-161004.html" TargetMode="External"/><Relationship Id="rId77" Type="http://schemas.openxmlformats.org/officeDocument/2006/relationships/hyperlink" Target="https://gmatclub.com/forum/in-the-early-1960s-myanmar-was-the-richest-country-in-asia-149320.html" TargetMode="External"/><Relationship Id="rId282" Type="http://schemas.openxmlformats.org/officeDocument/2006/relationships/hyperlink" Target="https://gmatclub.com/forum/the-three-wealthiest-people-in-the-world-do-not-hold-an-official-acade-330016.html" TargetMode="External"/><Relationship Id="rId503" Type="http://schemas.openxmlformats.org/officeDocument/2006/relationships/hyperlink" Target="https://gmatclub.com/forum/the-spokesman-for-the-ministry-of-transport-announced-that-the-ministr-355764.html" TargetMode="External"/><Relationship Id="rId587" Type="http://schemas.openxmlformats.org/officeDocument/2006/relationships/hyperlink" Target="https://gmatclub.com/forum/in-the-health-conscious-city-of-vaudeville-people-use-two-main-types-364148.html" TargetMode="External"/><Relationship Id="rId710" Type="http://schemas.openxmlformats.org/officeDocument/2006/relationships/hyperlink" Target="https://gmatclub.com/forum/committee-member-last-week-committee-members-were-encouraged-to-nomi-350131.html" TargetMode="External"/><Relationship Id="rId808" Type="http://schemas.openxmlformats.org/officeDocument/2006/relationships/hyperlink" Target="https://gmatclub.com/forum/world-class-marathon-runners-do-not-run-more-than-six-miles-per-day-wh-336596.html" TargetMode="External"/><Relationship Id="rId8" Type="http://schemas.openxmlformats.org/officeDocument/2006/relationships/hyperlink" Target="http://gmatclub.com/forum/search.php?search_tags=all&amp;selected_search_tags%5B%5D=120&amp;selected_search_tags%5B%5D=168" TargetMode="External"/><Relationship Id="rId142" Type="http://schemas.openxmlformats.org/officeDocument/2006/relationships/hyperlink" Target="https://gmatclub.com/forum/fact-1-television-advertising-is-becoming-less-effective-the-proport-88893.html" TargetMode="External"/><Relationship Id="rId447" Type="http://schemas.openxmlformats.org/officeDocument/2006/relationships/hyperlink" Target="https://gmatclub.com/forum/a-corporation-s-recent-financial-report-indicates-that-customers-in-it-351216.html" TargetMode="External"/><Relationship Id="rId794" Type="http://schemas.openxmlformats.org/officeDocument/2006/relationships/hyperlink" Target="https://gmatclub.com/forum/it-is-the-policy-of-substop-sandwiches-to-give-discretionary-raises-on-338401.html" TargetMode="External"/><Relationship Id="rId1077" Type="http://schemas.openxmlformats.org/officeDocument/2006/relationships/hyperlink" Target="https://gmatclub.com/forum/many-economists-hold-that-keeping-taxes-low-helps-to-spur-economic-gro-321891.html" TargetMode="External"/><Relationship Id="rId1200" Type="http://schemas.openxmlformats.org/officeDocument/2006/relationships/hyperlink" Target="https://gmatclub.com/forum/topic65365.html" TargetMode="External"/><Relationship Id="rId654" Type="http://schemas.openxmlformats.org/officeDocument/2006/relationships/hyperlink" Target="https://gmatclub.com/forum/the-cost-of-manufacturing-mobile-phones-in-country-x-is-16-less-than-368103.html" TargetMode="External"/><Relationship Id="rId861" Type="http://schemas.openxmlformats.org/officeDocument/2006/relationships/hyperlink" Target="https://gmatclub.com/forum/bank-customers-today-expect-excellent-service-shorter-lines-cordial-330633.html" TargetMode="External"/><Relationship Id="rId959" Type="http://schemas.openxmlformats.org/officeDocument/2006/relationships/hyperlink" Target="https://gmatclub.com/forum/in-metropolitan-areas-almost-60-percent-of-all-fires-are-set-by-child-318638.html" TargetMode="External"/><Relationship Id="rId293" Type="http://schemas.openxmlformats.org/officeDocument/2006/relationships/hyperlink" Target="https://gmatclub.com/forum/a-new-modern-dance-production-has-recently-been-taken-to-the-stage-of-331044.html" TargetMode="External"/><Relationship Id="rId307" Type="http://schemas.openxmlformats.org/officeDocument/2006/relationships/hyperlink" Target="https://gmatclub.com/forum/creative-director-we-have-been-offered-the-venture-of-creating-the-ad-332495.html" TargetMode="External"/><Relationship Id="rId514" Type="http://schemas.openxmlformats.org/officeDocument/2006/relationships/hyperlink" Target="https://gmatclub.com/forum/clinical-checkups-after-the-first-and-second-trimesters-of-pregnancy-356512.html" TargetMode="External"/><Relationship Id="rId721" Type="http://schemas.openxmlformats.org/officeDocument/2006/relationships/hyperlink" Target="https://gmatclub.com/forum/general-the-commander-of-the-air-force-has-recommended-that-we-deploy-348765.html" TargetMode="External"/><Relationship Id="rId1144" Type="http://schemas.openxmlformats.org/officeDocument/2006/relationships/hyperlink" Target="https://gmatclub.com/forum/mr-janeck-i-don-t-believe-stevenson-will-win-the-election-for-govern-137141.html" TargetMode="External"/><Relationship Id="rId88" Type="http://schemas.openxmlformats.org/officeDocument/2006/relationships/hyperlink" Target="https://gmatclub.com/forum/fares-on-the-city-run-public-buses-in-greenville-are-subsidized-by-cit-80388.html" TargetMode="External"/><Relationship Id="rId153" Type="http://schemas.openxmlformats.org/officeDocument/2006/relationships/hyperlink" Target="https://gmatclub.com/forum/because-they-can-craft-objects-of-a-new-design-without-having-extrusio-303753.html" TargetMode="External"/><Relationship Id="rId360" Type="http://schemas.openxmlformats.org/officeDocument/2006/relationships/hyperlink" Target="https://gmatclub.com/forum/in-order-to-understand-the-dangers-of-the-current-real-estate-bubble-338900.html" TargetMode="External"/><Relationship Id="rId598" Type="http://schemas.openxmlformats.org/officeDocument/2006/relationships/hyperlink" Target="https://gmatclub.com/forum/during-a-heated-debate-between-the-developers-of-a-computer-virus-prot-364666.html" TargetMode="External"/><Relationship Id="rId819" Type="http://schemas.openxmlformats.org/officeDocument/2006/relationships/hyperlink" Target="https://gmatclub.com/forum/smithy-our-production-lines-are-capable-of-producing-a-variety-of-pro-335205.html" TargetMode="External"/><Relationship Id="rId1004" Type="http://schemas.openxmlformats.org/officeDocument/2006/relationships/hyperlink" Target="https://gmatclub.com/forum/tocqueville-a-nineteenth-century-writer-known-for-his-study-75950.html" TargetMode="External"/><Relationship Id="rId1211" Type="http://schemas.openxmlformats.org/officeDocument/2006/relationships/hyperlink" Target="https://gmatclub.com/forum/topic42283.html" TargetMode="External"/><Relationship Id="rId220" Type="http://schemas.openxmlformats.org/officeDocument/2006/relationships/hyperlink" Target="https://gmatclub.com/forum/critic-political-utility-determines-the-popularity-of-a-metaphor-in-322456.html" TargetMode="External"/><Relationship Id="rId458" Type="http://schemas.openxmlformats.org/officeDocument/2006/relationships/hyperlink" Target="https://gmatclub.com/forum/the-daisygen-company-genetically-engineers-flowers-which-are-then-sent-352895.html" TargetMode="External"/><Relationship Id="rId665" Type="http://schemas.openxmlformats.org/officeDocument/2006/relationships/hyperlink" Target="https://gmatclub.com/forum/in-a-recent-experiment-a-spider-breed-was-chosen-as-a-potential-natur-368818.html" TargetMode="External"/><Relationship Id="rId872" Type="http://schemas.openxmlformats.org/officeDocument/2006/relationships/hyperlink" Target="https://gmatclub.com/forum/television-viewing-has-proven-detrimental-effects-on-both-adults-and-329427.html" TargetMode="External"/><Relationship Id="rId1088" Type="http://schemas.openxmlformats.org/officeDocument/2006/relationships/hyperlink" Target="https://gmatclub.com/forum/some-theorists-and-critics-insist-that-no-aesthetic-evaluation-of-a-wo-306072.html" TargetMode="External"/><Relationship Id="rId15" Type="http://schemas.openxmlformats.org/officeDocument/2006/relationships/hyperlink" Target="http://gmatclub.com/forum/search.php?search_tags=all&amp;selected_search_tags%5B%5D=202&amp;selected_search_tags%5B%5D=168" TargetMode="External"/><Relationship Id="rId318" Type="http://schemas.openxmlformats.org/officeDocument/2006/relationships/hyperlink" Target="https://gmatclub.com/forum/economist-the-politician-is-trying-to-win-over-the-hearts-of-the-publ-333759.html" TargetMode="External"/><Relationship Id="rId525" Type="http://schemas.openxmlformats.org/officeDocument/2006/relationships/hyperlink" Target="https://gmatclub.com/forum/the-budget-committees-of-the-ministry-of-finance-in-country-x-determin-357328.html" TargetMode="External"/><Relationship Id="rId732" Type="http://schemas.openxmlformats.org/officeDocument/2006/relationships/hyperlink" Target="https://gmatclub.com/forum/thousands-who-suffer-heart-attacks-each-year-die-before-reaching-a-hos-347116.html" TargetMode="External"/><Relationship Id="rId1155" Type="http://schemas.openxmlformats.org/officeDocument/2006/relationships/hyperlink" Target="https://gmatclub.com/forum/topic36433.html" TargetMode="External"/><Relationship Id="rId99" Type="http://schemas.openxmlformats.org/officeDocument/2006/relationships/hyperlink" Target="https://gmatclub.com/forum/technological-education-is-worsening-people-between-eighteen-and-twen-95359.html" TargetMode="External"/><Relationship Id="rId164" Type="http://schemas.openxmlformats.org/officeDocument/2006/relationships/hyperlink" Target="https://gmatclub.com/forum/for-juanita-to-get-to-the-zoo-she-must-take-either-the-number-12-bus-316036.html" TargetMode="External"/><Relationship Id="rId371" Type="http://schemas.openxmlformats.org/officeDocument/2006/relationships/hyperlink" Target="https://gmatclub.com/forum/switzerland-s-national-rail-company-has-accused-apple-of-stealing-the-340103.html" TargetMode="External"/><Relationship Id="rId1015" Type="http://schemas.openxmlformats.org/officeDocument/2006/relationships/hyperlink" Target="https://gmatclub.com/forum/a-researcher-discovered-that-people-who-have-low-levels-of-immune-284320.html" TargetMode="External"/><Relationship Id="rId1222" Type="http://schemas.openxmlformats.org/officeDocument/2006/relationships/hyperlink" Target="https://gmatclub.com/forum/topic40941.html" TargetMode="External"/><Relationship Id="rId469" Type="http://schemas.openxmlformats.org/officeDocument/2006/relationships/hyperlink" Target="https://gmatclub.com/forum/most-design-firms-place-heavy-emphasis-on-previous-experience-when-loo-354044.html" TargetMode="External"/><Relationship Id="rId676" Type="http://schemas.openxmlformats.org/officeDocument/2006/relationships/hyperlink" Target="https://gmatclub.com/forum/since-anyone-who-makes-an-agreement-has-an-obligation-to-fulfill-the-t-369629.html" TargetMode="External"/><Relationship Id="rId883" Type="http://schemas.openxmlformats.org/officeDocument/2006/relationships/hyperlink" Target="https://gmatclub.com/forum/in-the-health-conscious-city-of-vaudeville-people-use-two-main-types-327967.html" TargetMode="External"/><Relationship Id="rId1099" Type="http://schemas.openxmlformats.org/officeDocument/2006/relationships/hyperlink" Target="https://gmatclub.com/forum/a-year-ago-dietz-foods-launched-a-yearlong-advertising-campaign-for-90202.html" TargetMode="External"/><Relationship Id="rId26" Type="http://schemas.openxmlformats.org/officeDocument/2006/relationships/hyperlink" Target="http://gmatclub.com/forum/search.php?search_tags=all&amp;selected_search_tags%5B%5D=120&amp;selected_search_tags%5B%5D=226" TargetMode="External"/><Relationship Id="rId231" Type="http://schemas.openxmlformats.org/officeDocument/2006/relationships/hyperlink" Target="https://gmatclub.com/forum/the-first-banking-group-s-decision-to-invest-in-an-electronic-network-323817.html" TargetMode="External"/><Relationship Id="rId329" Type="http://schemas.openxmlformats.org/officeDocument/2006/relationships/hyperlink" Target="https://gmatclub.com/forum/welder-the-protective-masks-we-are-using-are-old-and-cumbersome-prev-335082.html" TargetMode="External"/><Relationship Id="rId536" Type="http://schemas.openxmlformats.org/officeDocument/2006/relationships/hyperlink" Target="https://gmatclub.com/forum/unless-specifically-stated-in-the-contract-athletes-promoting-sportin-358683.html" TargetMode="External"/><Relationship Id="rId1166" Type="http://schemas.openxmlformats.org/officeDocument/2006/relationships/hyperlink" Target="https://gmatclub.com/forum/topic14718.html" TargetMode="External"/><Relationship Id="rId175" Type="http://schemas.openxmlformats.org/officeDocument/2006/relationships/hyperlink" Target="https://gmatclub.com/forum/humans-began-to-spread-across-north-american-around-12-000-years-ago-317129.html" TargetMode="External"/><Relationship Id="rId743" Type="http://schemas.openxmlformats.org/officeDocument/2006/relationships/hyperlink" Target="https://gmatclub.com/forum/researchers-have-long-been-trying-to-understand-why-the-consumption-of-345089.html" TargetMode="External"/><Relationship Id="rId950" Type="http://schemas.openxmlformats.org/officeDocument/2006/relationships/hyperlink" Target="https://gmatclub.com/forum/consumer-advocate-one-advertisement-that-is-deceptive-and-thus-moral-319688.html" TargetMode="External"/><Relationship Id="rId1026" Type="http://schemas.openxmlformats.org/officeDocument/2006/relationships/hyperlink" Target="https://gmatclub.com/forum/the-fewer-restrictions-there-are-on-the-advertising-of-legal-services-151118.html" TargetMode="External"/><Relationship Id="rId382" Type="http://schemas.openxmlformats.org/officeDocument/2006/relationships/hyperlink" Target="https://gmatclub.com/forum/30-years-ago-residents-of-pandora-county-used-to-buy-an-average-of-341829.html" TargetMode="External"/><Relationship Id="rId603" Type="http://schemas.openxmlformats.org/officeDocument/2006/relationships/hyperlink" Target="https://gmatclub.com/forum/company-x-sold-more-products-last-year-than-it-ever-had-before-howeve-364848.html" TargetMode="External"/><Relationship Id="rId687" Type="http://schemas.openxmlformats.org/officeDocument/2006/relationships/hyperlink" Target="https://gmatclub.com/forum/eighteenth-century-european-aesthetics-was-reasonably-successful-in-pr-370396.html" TargetMode="External"/><Relationship Id="rId810" Type="http://schemas.openxmlformats.org/officeDocument/2006/relationships/hyperlink" Target="https://gmatclub.com/forum/fewer-elected-officials-are-supporting-environmental-legislation-this-336374.html" TargetMode="External"/><Relationship Id="rId908" Type="http://schemas.openxmlformats.org/officeDocument/2006/relationships/hyperlink" Target="https://gmatclub.com/forum/company-ceo-launching-an-internet-site-is-an-expensive-process-inste-325301.html" TargetMode="External"/><Relationship Id="rId1233" Type="http://schemas.openxmlformats.org/officeDocument/2006/relationships/hyperlink" Target="https://gmatclub.com/forum/topic32011.html" TargetMode="External"/><Relationship Id="rId242" Type="http://schemas.openxmlformats.org/officeDocument/2006/relationships/hyperlink" Target="https://gmatclub.com/forum/the-sponsoring-of-bodies-that-govern-sports-by-companies-is-a-common-p-325400.html" TargetMode="External"/><Relationship Id="rId894" Type="http://schemas.openxmlformats.org/officeDocument/2006/relationships/hyperlink" Target="https://gmatclub.com/forum/internal-professional-sound-processing-boards-offer-sound-engineers-an-326820.html" TargetMode="External"/><Relationship Id="rId1177" Type="http://schemas.openxmlformats.org/officeDocument/2006/relationships/hyperlink" Target="https://gmatclub.com/forum/topic9838.html" TargetMode="External"/><Relationship Id="rId37" Type="http://schemas.openxmlformats.org/officeDocument/2006/relationships/hyperlink" Target="http://gmatclub.com/forum/search.php?search_tags=all&amp;selected_search_tags%5B%5D=227" TargetMode="External"/><Relationship Id="rId102" Type="http://schemas.openxmlformats.org/officeDocument/2006/relationships/hyperlink" Target="https://gmatclub.com/forum/sales-taxes-tend-to-be-regressive-affecting-poor-people-more-severely-75081.html" TargetMode="External"/><Relationship Id="rId547" Type="http://schemas.openxmlformats.org/officeDocument/2006/relationships/hyperlink" Target="https://gmatclub.com/forum/with-competitive-cycling-increasing-in-popularity-the-appearance-of-359805.html" TargetMode="External"/><Relationship Id="rId754" Type="http://schemas.openxmlformats.org/officeDocument/2006/relationships/hyperlink" Target="https://gmatclub.com/forum/clerical-workers-show-more-signs-of-stress-during-the-work-day-than-th-343654.html" TargetMode="External"/><Relationship Id="rId961" Type="http://schemas.openxmlformats.org/officeDocument/2006/relationships/hyperlink" Target="https://gmatclub.com/forum/trade-protection-is-bad-policy-take-the-case-of-the-microcomputer-ind-318377.html" TargetMode="External"/><Relationship Id="rId90" Type="http://schemas.openxmlformats.org/officeDocument/2006/relationships/hyperlink" Target="https://gmatclub.com/forum/nearly-one-in-three-subscribers-to-financial-forecaster-is-a-154115.html" TargetMode="External"/><Relationship Id="rId186" Type="http://schemas.openxmlformats.org/officeDocument/2006/relationships/hyperlink" Target="https://gmatclub.com/forum/all-250-of-the-city-s-democratic-ward-leaders-were-polled-about-the-nu-318223.html" TargetMode="External"/><Relationship Id="rId393" Type="http://schemas.openxmlformats.org/officeDocument/2006/relationships/hyperlink" Target="https://gmatclub.com/forum/john-a-stock-broker-has-a-list-of-companies-whose-shares-he-recommen-343360.html" TargetMode="External"/><Relationship Id="rId407" Type="http://schemas.openxmlformats.org/officeDocument/2006/relationships/hyperlink" Target="https://gmatclub.com/forum/banker-our-asset-quality-is-fairly-strong-and-has-been-improving-in-345249.html" TargetMode="External"/><Relationship Id="rId614" Type="http://schemas.openxmlformats.org/officeDocument/2006/relationships/hyperlink" Target="https://gmatclub.com/forum/john-is-married-to-jane-therefore-john-loves-jane-the-argument-abo-365475.html" TargetMode="External"/><Relationship Id="rId821" Type="http://schemas.openxmlformats.org/officeDocument/2006/relationships/hyperlink" Target="https://gmatclub.com/forum/with-competitive-cycling-increasing-in-popularity-the-appearance-of-334883.html" TargetMode="External"/><Relationship Id="rId1037" Type="http://schemas.openxmlformats.org/officeDocument/2006/relationships/hyperlink" Target="https://gmatclub.com/forum/one-can-never-tell-whether-another-person-is-acting-from-an-ulterior-371536.html" TargetMode="External"/><Relationship Id="rId1244" Type="http://schemas.openxmlformats.org/officeDocument/2006/relationships/hyperlink" Target="https://gmatclub.com/forum/topic59492.html" TargetMode="External"/><Relationship Id="rId253" Type="http://schemas.openxmlformats.org/officeDocument/2006/relationships/hyperlink" Target="https://gmatclub.com/forum/it-is-widely-accepted-by-nutritionists-that-calcium-is-strongly-relate-326533.html" TargetMode="External"/><Relationship Id="rId460" Type="http://schemas.openxmlformats.org/officeDocument/2006/relationships/hyperlink" Target="https://gmatclub.com/forum/the-gmat-is-written-in-english-however-the-average-score-of-native-353191.html" TargetMode="External"/><Relationship Id="rId698" Type="http://schemas.openxmlformats.org/officeDocument/2006/relationships/hyperlink" Target="https://gmatclub.com/forum/in-a-well-known-karaoke-club-a-professional-singer-was-hired-to-assis-351835.html" TargetMode="External"/><Relationship Id="rId919" Type="http://schemas.openxmlformats.org/officeDocument/2006/relationships/hyperlink" Target="https://gmatclub.com/forum/mullen-has-proposed-to-raise-taxes-on-the-rich-who-made-so-much-money-323718.html" TargetMode="External"/><Relationship Id="rId1090" Type="http://schemas.openxmlformats.org/officeDocument/2006/relationships/hyperlink" Target="https://gmatclub.com/forum/the-united-states-government-uses-only-a-household-s-cash-income-befor-102079.html" TargetMode="External"/><Relationship Id="rId1104" Type="http://schemas.openxmlformats.org/officeDocument/2006/relationships/hyperlink" Target="https://gmatclub.com/forum/the-recycling-of-municipal-solid-waste-is-widely-seen-as-an-environmen-3436.html" TargetMode="External"/><Relationship Id="rId48" Type="http://schemas.openxmlformats.org/officeDocument/2006/relationships/hyperlink" Target="http://gmatclub.com/forum/search.php?search_tags=all&amp;selected_search_tags%5B%5D=124&amp;selected_search_tags%5B%5D=227" TargetMode="External"/><Relationship Id="rId113" Type="http://schemas.openxmlformats.org/officeDocument/2006/relationships/hyperlink" Target="https://gmatclub.com/forum/in-the-past-teachers-bank-tellers-and-secretaries-were-predominantl-88596.html" TargetMode="External"/><Relationship Id="rId320" Type="http://schemas.openxmlformats.org/officeDocument/2006/relationships/hyperlink" Target="https://gmatclub.com/forum/a-journalist-discovered-that-drugs-whose-clinical-trials-are-financed-334032.html" TargetMode="External"/><Relationship Id="rId558" Type="http://schemas.openxmlformats.org/officeDocument/2006/relationships/hyperlink" Target="https://gmatclub.com/forum/the-film-orange-genre-is-extremely-popular-in-the-province-of-goop-361354.html" TargetMode="External"/><Relationship Id="rId765" Type="http://schemas.openxmlformats.org/officeDocument/2006/relationships/hyperlink" Target="https://gmatclub.com/forum/jim-rogers-it-s-very-difficult-for-foreigners-to-do-business-in-india-342227.html" TargetMode="External"/><Relationship Id="rId972" Type="http://schemas.openxmlformats.org/officeDocument/2006/relationships/hyperlink" Target="https://gmatclub.com/forum/manager-i-have-circulated-posting-for-the-position-of-social-scientif-317290.html" TargetMode="External"/><Relationship Id="rId1188" Type="http://schemas.openxmlformats.org/officeDocument/2006/relationships/hyperlink" Target="https://gmatclub.com/forum/topic48998.html" TargetMode="External"/><Relationship Id="rId197" Type="http://schemas.openxmlformats.org/officeDocument/2006/relationships/hyperlink" Target="https://gmatclub.com/forum/a-new-silencing-device-for-domestic-appliances-operates-by-producing-319395.html" TargetMode="External"/><Relationship Id="rId418" Type="http://schemas.openxmlformats.org/officeDocument/2006/relationships/hyperlink" Target="https://gmatclub.com/forum/to-avoid-the-appearance-of-conflicts-of-interest-the-board-of-a-major-347236.html" TargetMode="External"/><Relationship Id="rId625" Type="http://schemas.openxmlformats.org/officeDocument/2006/relationships/hyperlink" Target="https://gmatclub.com/forum/mr-q-more-and-more-people-are-drinking-mineral-water-having-a-miner-366044.html" TargetMode="External"/><Relationship Id="rId832" Type="http://schemas.openxmlformats.org/officeDocument/2006/relationships/hyperlink" Target="https://gmatclub.com/forum/gps-the-global-positioning-system-gps-is-a-global-navigation-satell-333676.html" TargetMode="External"/><Relationship Id="rId1048" Type="http://schemas.openxmlformats.org/officeDocument/2006/relationships/hyperlink" Target="https://gmatclub.com/forum/the-growing-popularity-of-computer-based-activities-was-widely-predict-80846.html" TargetMode="External"/><Relationship Id="rId264" Type="http://schemas.openxmlformats.org/officeDocument/2006/relationships/hyperlink" Target="https://gmatclub.com/forum/the-quality-of-heliotropism-a-plant-s-ability-to-change-its-bearing-327800.html" TargetMode="External"/><Relationship Id="rId471" Type="http://schemas.openxmlformats.org/officeDocument/2006/relationships/hyperlink" Target="https://gmatclub.com/forum/at-the-time-of-its-emergence-the-field-of-artificial-intelligence-exp-354155.html" TargetMode="External"/><Relationship Id="rId1115" Type="http://schemas.openxmlformats.org/officeDocument/2006/relationships/hyperlink" Target="https://gmatclub.com/forum/although-the-discount-stores-in-goreville-s-central-shopping-district-50052.html" TargetMode="External"/><Relationship Id="rId59" Type="http://schemas.openxmlformats.org/officeDocument/2006/relationships/hyperlink" Target="https://gmatclub.com/forum/the-economy-is-in-a-dismal-state-universities-are-suffering-from-cutb-306715.html" TargetMode="External"/><Relationship Id="rId124" Type="http://schemas.openxmlformats.org/officeDocument/2006/relationships/hyperlink" Target="https://gmatclub.com/forum/the-cost-of-producing-radios-in-country-q-is-10-percent-less-than-the-94572.html" TargetMode="External"/><Relationship Id="rId569" Type="http://schemas.openxmlformats.org/officeDocument/2006/relationships/hyperlink" Target="https://gmatclub.com/forum/while-manufacturing-tasks-at-foldaco-are-performed-by-human-workers-a-362963.html" TargetMode="External"/><Relationship Id="rId776" Type="http://schemas.openxmlformats.org/officeDocument/2006/relationships/hyperlink" Target="https://gmatclub.com/forum/company-x-and-company-y-are-in-the-business-of-manufacturing-memory-ca-340326.html" TargetMode="External"/><Relationship Id="rId983" Type="http://schemas.openxmlformats.org/officeDocument/2006/relationships/hyperlink" Target="https://gmatclub.com/forum/a-survey-of-a-group-of-people-between-the-ages-of-75-and-80-found-that-316261.html" TargetMode="External"/><Relationship Id="rId1199" Type="http://schemas.openxmlformats.org/officeDocument/2006/relationships/hyperlink" Target="https://gmatclub.com/forum/topic3929.html" TargetMode="External"/><Relationship Id="rId331" Type="http://schemas.openxmlformats.org/officeDocument/2006/relationships/hyperlink" Target="https://gmatclub.com/forum/the-plan-to-build-a-new-merchant-quarter-in-the-city-of-istanbul-will-335276.html" TargetMode="External"/><Relationship Id="rId429" Type="http://schemas.openxmlformats.org/officeDocument/2006/relationships/hyperlink" Target="https://gmatclub.com/forum/history-has-shown-that-severe-and-sudden-political-instability-strikes-348983.html" TargetMode="External"/><Relationship Id="rId636" Type="http://schemas.openxmlformats.org/officeDocument/2006/relationships/hyperlink" Target="https://gmatclub.com/forum/the-level-of-unemployment-in-country-x-is-lower-than-that-in-country-y-366749.html" TargetMode="External"/><Relationship Id="rId1059" Type="http://schemas.openxmlformats.org/officeDocument/2006/relationships/hyperlink" Target="https://gmatclub.com/forum/since-anyone-who-makes-an-agreement-has-an-obligation-to-fulfill-the-t-369629.html" TargetMode="External"/><Relationship Id="rId843" Type="http://schemas.openxmlformats.org/officeDocument/2006/relationships/hyperlink" Target="https://gmatclub.com/forum/in-the-previous-decade-tea-leaf-growers-in-developing-countries-have-332358.html" TargetMode="External"/><Relationship Id="rId1126" Type="http://schemas.openxmlformats.org/officeDocument/2006/relationships/hyperlink" Target="https://gmatclub.com/forum/two-types-of-fuels-bio-x-and-bio-y-both-made-from-natural-resources-376448.html" TargetMode="External"/><Relationship Id="rId275" Type="http://schemas.openxmlformats.org/officeDocument/2006/relationships/hyperlink" Target="https://gmatclub.com/forum/a-new-advertisement-is-hanging-in-many-of-the-east-coast-subway-statio-329197.html" TargetMode="External"/><Relationship Id="rId482" Type="http://schemas.openxmlformats.org/officeDocument/2006/relationships/hyperlink" Target="https://gmatclub.com/forum/music-education-should-be-offered-to-children-at-an-early-age-as-part-354739.html" TargetMode="External"/><Relationship Id="rId703" Type="http://schemas.openxmlformats.org/officeDocument/2006/relationships/hyperlink" Target="https://gmatclub.com/forum/our-architecture-schools-must-be-doing-something-wrong-almost-monthly-351105.html" TargetMode="External"/><Relationship Id="rId910" Type="http://schemas.openxmlformats.org/officeDocument/2006/relationships/hyperlink" Target="https://gmatclub.com/forum/mr-q-more-and-more-people-are-drinking-mineral-water-having-a-miner-325081.html" TargetMode="External"/><Relationship Id="rId135" Type="http://schemas.openxmlformats.org/officeDocument/2006/relationships/hyperlink" Target="https://gmatclub.com/forum/in-january-there-was-a-large-drop-in-the-number-of-new-89404.html" TargetMode="External"/><Relationship Id="rId342" Type="http://schemas.openxmlformats.org/officeDocument/2006/relationships/hyperlink" Target="https://gmatclub.com/forum/a-decade-after-a-logging-operation-in-india-began-cutting-down-trees-336661.html" TargetMode="External"/><Relationship Id="rId787" Type="http://schemas.openxmlformats.org/officeDocument/2006/relationships/hyperlink" Target="https://gmatclub.com/forum/government-representative-between-1996-and-2005-the-gray-wolf-popula-339200.html" TargetMode="External"/><Relationship Id="rId994" Type="http://schemas.openxmlformats.org/officeDocument/2006/relationships/hyperlink" Target="https://gmatclub.com/forum/analyst-in-our-nation-s-television-news-programs-the-number-of-stori-303897.html" TargetMode="External"/><Relationship Id="rId202" Type="http://schemas.openxmlformats.org/officeDocument/2006/relationships/hyperlink" Target="https://gmatclub.com/forum/many-people-do-not-understand-themselves-nor-do-they-try-to-gain-self-320075.html" TargetMode="External"/><Relationship Id="rId647" Type="http://schemas.openxmlformats.org/officeDocument/2006/relationships/hyperlink" Target="https://gmatclub.com/forum/many-people-choose-listening-to-a-particular-kind-of-music-that-is-com-367707.html" TargetMode="External"/><Relationship Id="rId854" Type="http://schemas.openxmlformats.org/officeDocument/2006/relationships/hyperlink" Target="https://gmatclub.com/forum/pharmaceuticals-production-is-a-multi-billion-dollar-industry-compani-331276.html" TargetMode="External"/><Relationship Id="rId286" Type="http://schemas.openxmlformats.org/officeDocument/2006/relationships/hyperlink" Target="https://gmatclub.com/forum/jane-drinks-4-cups-of-coffee-every-day-thus-jane-must-have-trouble-330498.html" TargetMode="External"/><Relationship Id="rId493" Type="http://schemas.openxmlformats.org/officeDocument/2006/relationships/hyperlink" Target="https://gmatclub.com/forum/in-a-public-park-of-the-beegappel-metropolitan-where-biodegradable-bag-355276.html" TargetMode="External"/><Relationship Id="rId507" Type="http://schemas.openxmlformats.org/officeDocument/2006/relationships/hyperlink" Target="https://gmatclub.com/forum/it-is-widely-accepted-by-nutritionists-that-calcium-is-strongly-relate-356060.html" TargetMode="External"/><Relationship Id="rId714" Type="http://schemas.openxmlformats.org/officeDocument/2006/relationships/hyperlink" Target="https://gmatclub.com/forum/an-engineering-firm-specializes-in-installing-environmentally-friendly-349521.html" TargetMode="External"/><Relationship Id="rId921" Type="http://schemas.openxmlformats.org/officeDocument/2006/relationships/hyperlink" Target="https://gmatclub.com/forum/policy-analyst-increasing-the-size-of-a-police-force-is-only-a-stopga-323377.html" TargetMode="External"/><Relationship Id="rId1137" Type="http://schemas.openxmlformats.org/officeDocument/2006/relationships/hyperlink" Target="https://gmatclub.com/forum/historian-newton-developed-mathematical-concepts-and-techniques-that-77798.html" TargetMode="External"/><Relationship Id="rId50" Type="http://schemas.openxmlformats.org/officeDocument/2006/relationships/hyperlink" Target="http://gmatclub.com/forum/search.php?search_tags=all&amp;selected_search_tags%5B%5D=200&amp;selected_search_tags%5B%5D=227" TargetMode="External"/><Relationship Id="rId146" Type="http://schemas.openxmlformats.org/officeDocument/2006/relationships/hyperlink" Target="https://gmatclub.com/forum/for-a-local-government-to-outlaw-all-strikes-by-its-workers-is-a-costl-89356.html" TargetMode="External"/><Relationship Id="rId353" Type="http://schemas.openxmlformats.org/officeDocument/2006/relationships/hyperlink" Target="https://gmatclub.com/forum/during-the-past-week-120-ramtech-corporation-employees-have-reported-337990.html" TargetMode="External"/><Relationship Id="rId560" Type="http://schemas.openxmlformats.org/officeDocument/2006/relationships/hyperlink" Target="https://gmatclub.com/forum/financial-advisor-company-b-has-monthly-expenses-that-amount-to-thous-361656.html" TargetMode="External"/><Relationship Id="rId798" Type="http://schemas.openxmlformats.org/officeDocument/2006/relationships/hyperlink" Target="https://gmatclub.com/forum/casino-x-advertises-that-it-has-the-loosest-one-dollar-slot-machines-337780.html" TargetMode="External"/><Relationship Id="rId1190" Type="http://schemas.openxmlformats.org/officeDocument/2006/relationships/hyperlink" Target="https://gmatclub.com/forum/topic62108.html" TargetMode="External"/><Relationship Id="rId1204" Type="http://schemas.openxmlformats.org/officeDocument/2006/relationships/hyperlink" Target="https://gmatclub.com/forum/topic82129.html" TargetMode="External"/><Relationship Id="rId213" Type="http://schemas.openxmlformats.org/officeDocument/2006/relationships/hyperlink" Target="https://gmatclub.com/forum/concerned-citizen-the-mayor-an-outspoken-critic-of-the-proposed-rest-321432.html" TargetMode="External"/><Relationship Id="rId420" Type="http://schemas.openxmlformats.org/officeDocument/2006/relationships/hyperlink" Target="https://gmatclub.com/forum/a-social-worker-surveyed-200-women-who-recently-had-given-birth-to-the-347620.html" TargetMode="External"/><Relationship Id="rId658" Type="http://schemas.openxmlformats.org/officeDocument/2006/relationships/hyperlink" Target="https://gmatclub.com/forum/many-children-in-the-public-schooling-system-who-are-aged-6-8-suffer-368282.html" TargetMode="External"/><Relationship Id="rId865" Type="http://schemas.openxmlformats.org/officeDocument/2006/relationships/hyperlink" Target="https://gmatclub.com/forum/newspapers-represent-one-of-the-major-forms-of-media-communications-330301.html" TargetMode="External"/><Relationship Id="rId1050" Type="http://schemas.openxmlformats.org/officeDocument/2006/relationships/hyperlink" Target="https://gmatclub.com/forum/geneticist-genes-like-viruses-have-a-strong-tendency-to-self-replic-373242.html" TargetMode="External"/><Relationship Id="rId297" Type="http://schemas.openxmlformats.org/officeDocument/2006/relationships/hyperlink" Target="https://gmatclub.com/forum/before-the-national-opera-performs-before-a-live-audience-it-practice-331420.html" TargetMode="External"/><Relationship Id="rId518" Type="http://schemas.openxmlformats.org/officeDocument/2006/relationships/hyperlink" Target="https://gmatclub.com/forum/organizational-consultant-engineers-in-multi-disciplinary-environment-356891.html" TargetMode="External"/><Relationship Id="rId725" Type="http://schemas.openxmlformats.org/officeDocument/2006/relationships/hyperlink" Target="https://gmatclub.com/forum/hyperkalemia-occurs-when-the-body-contains-an-excessive-amount-of-pota-348204.html" TargetMode="External"/><Relationship Id="rId932" Type="http://schemas.openxmlformats.org/officeDocument/2006/relationships/hyperlink" Target="https://gmatclub.com/forum/in-his-new-book-on-his-complex-scientific-research-r-frequently-imput-322034.html" TargetMode="External"/><Relationship Id="rId1148" Type="http://schemas.openxmlformats.org/officeDocument/2006/relationships/hyperlink" Target="https://gmatclub.com/forum/topic2565.html" TargetMode="External"/><Relationship Id="rId157" Type="http://schemas.openxmlformats.org/officeDocument/2006/relationships/hyperlink" Target="https://gmatclub.com/forum/although-most-species-of-nondomestic-mammals-in-australia-are-marsupia-315425.html" TargetMode="External"/><Relationship Id="rId364" Type="http://schemas.openxmlformats.org/officeDocument/2006/relationships/hyperlink" Target="https://gmatclub.com/forum/the-smithtown-theatre-which-stages-old-plays-has-announced-an-expans-339388.html" TargetMode="External"/><Relationship Id="rId1008" Type="http://schemas.openxmlformats.org/officeDocument/2006/relationships/hyperlink" Target="https://gmatclub.com/forum/if-there-is-an-oil-supply-disruption-resulting-in-higher-international-11203.html" TargetMode="External"/><Relationship Id="rId1215" Type="http://schemas.openxmlformats.org/officeDocument/2006/relationships/hyperlink" Target="https://gmatclub.com/forum/topic65469.html" TargetMode="External"/><Relationship Id="rId61" Type="http://schemas.openxmlformats.org/officeDocument/2006/relationships/hyperlink" Target="https://gmatclub.com/forum/the-chemicals-division-at-company-m-spent-4-of-its-2008-budget-327142.html" TargetMode="External"/><Relationship Id="rId571" Type="http://schemas.openxmlformats.org/officeDocument/2006/relationships/hyperlink" Target="https://gmatclub.com/forum/company-x-manufactures-two-radiator-models-nice-n-warm-and-some-like-363086.html" TargetMode="External"/><Relationship Id="rId669" Type="http://schemas.openxmlformats.org/officeDocument/2006/relationships/hyperlink" Target="https://gmatclub.com/forum/the-world-bank-has-developed-a-computer-program-that-assesses-the-auth-369125.html" TargetMode="External"/><Relationship Id="rId876" Type="http://schemas.openxmlformats.org/officeDocument/2006/relationships/hyperlink" Target="https://gmatclub.com/forum/in-lacore-an-economic-crisis-resulted-in-drastic-inflation-causing-th-328914.html" TargetMode="External"/><Relationship Id="rId19" Type="http://schemas.openxmlformats.org/officeDocument/2006/relationships/hyperlink" Target="http://gmatclub.com/forum/search.php?search_tags=all&amp;selected_search_tags%5B%5D=226" TargetMode="External"/><Relationship Id="rId224" Type="http://schemas.openxmlformats.org/officeDocument/2006/relationships/hyperlink" Target="https://gmatclub.com/forum/it-is-widely-believed-that-by-age-80-perception-and-memory-are-each-322938.html" TargetMode="External"/><Relationship Id="rId431" Type="http://schemas.openxmlformats.org/officeDocument/2006/relationships/hyperlink" Target="https://gmatclub.com/forum/k-in-the-past-ten-years-most-of-the-new-clothes-that-i-have-purc-349126.html" TargetMode="External"/><Relationship Id="rId529" Type="http://schemas.openxmlformats.org/officeDocument/2006/relationships/hyperlink" Target="https://gmatclub.com/forum/low-fat-milk-contains-50-fewer-calories-than-does-whole-milk-thus-357813.html" TargetMode="External"/><Relationship Id="rId736" Type="http://schemas.openxmlformats.org/officeDocument/2006/relationships/hyperlink" Target="https://gmatclub.com/forum/music-industry-executives-have-claimed-that-online-file-sharing-networ-346349.html" TargetMode="External"/><Relationship Id="rId1061" Type="http://schemas.openxmlformats.org/officeDocument/2006/relationships/hyperlink" Target="https://gmatclub.com/forum/whoever-murdered-jansen-was-undoubtedly-in-jansen-s-office-on-the-day-297549.html" TargetMode="External"/><Relationship Id="rId1159" Type="http://schemas.openxmlformats.org/officeDocument/2006/relationships/hyperlink" Target="https://gmatclub.com/forum/topic70566.html" TargetMode="External"/><Relationship Id="rId168" Type="http://schemas.openxmlformats.org/officeDocument/2006/relationships/hyperlink" Target="https://gmatclub.com/forum/oscar-i-have-been-accused-of-plagiarizing-the-work-of-ethel-myers-in-316374.html" TargetMode="External"/><Relationship Id="rId943" Type="http://schemas.openxmlformats.org/officeDocument/2006/relationships/hyperlink" Target="https://gmatclub.com/forum/the-biocarb-company-wants-to-build-a-sterilization-plant-to-treat-cont-320594.html" TargetMode="External"/><Relationship Id="rId1019" Type="http://schemas.openxmlformats.org/officeDocument/2006/relationships/hyperlink" Target="https://gmatclub.com/forum/established-companies-concentrate-on-defending-what-they-already-have-232631.html" TargetMode="External"/><Relationship Id="rId72" Type="http://schemas.openxmlformats.org/officeDocument/2006/relationships/hyperlink" Target="https://gmatclub.com/forum/newspaper-editors-should-not-allow-reporters-to-write-the-headlines-241368.html" TargetMode="External"/><Relationship Id="rId375" Type="http://schemas.openxmlformats.org/officeDocument/2006/relationships/hyperlink" Target="https://gmatclub.com/forum/last-year-three-automobile-manufacturers-honda-toyota-and-suzuki-la-340616.html" TargetMode="External"/><Relationship Id="rId582" Type="http://schemas.openxmlformats.org/officeDocument/2006/relationships/hyperlink" Target="https://gmatclub.com/forum/it-is-known-that-all-dogs-go-to-heaven-however-only-good-humans-go-363817.html" TargetMode="External"/><Relationship Id="rId803" Type="http://schemas.openxmlformats.org/officeDocument/2006/relationships/hyperlink" Target="https://gmatclub.com/forum/according-to-a-recent-report-the-original-tires-supplied-with-the-imp-337245.html" TargetMode="External"/><Relationship Id="rId1226" Type="http://schemas.openxmlformats.org/officeDocument/2006/relationships/hyperlink" Target="https://gmatclub.com/forum/topic15346.html" TargetMode="External"/><Relationship Id="rId3" Type="http://schemas.openxmlformats.org/officeDocument/2006/relationships/hyperlink" Target="http://gmatclub.com/forum/search.php?search_tags=all&amp;selected_search_tags%5B%5D=115&amp;selected_search_tags%5B%5D=168" TargetMode="External"/><Relationship Id="rId235" Type="http://schemas.openxmlformats.org/officeDocument/2006/relationships/hyperlink" Target="https://gmatclub.com/forum/when-malaria-rates-in-a-tropical-country-are-high-drug-companies-redu-324429.html" TargetMode="External"/><Relationship Id="rId442" Type="http://schemas.openxmlformats.org/officeDocument/2006/relationships/hyperlink" Target="https://gmatclub.com/forum/tsumi-bats-are-a-rare-breed-of-omnivorous-bat-found-only-in-highly-tem-350592.html" TargetMode="External"/><Relationship Id="rId887" Type="http://schemas.openxmlformats.org/officeDocument/2006/relationships/hyperlink" Target="https://gmatclub.com/forum/65-of-women-with-a-bifid-uterus-a-uterus-which-is-divided-into-two-327523.html" TargetMode="External"/><Relationship Id="rId1072" Type="http://schemas.openxmlformats.org/officeDocument/2006/relationships/hyperlink" Target="https://gmatclub.com/forum/in-countries-where-healthcare-is-universal-and-provided-free-of-charge-214531.html" TargetMode="External"/><Relationship Id="rId302" Type="http://schemas.openxmlformats.org/officeDocument/2006/relationships/hyperlink" Target="https://gmatclub.com/forum/effective-street-lighting-has-been-proven-to-reduce-crime-the-city-of-331881.html" TargetMode="External"/><Relationship Id="rId747" Type="http://schemas.openxmlformats.org/officeDocument/2006/relationships/hyperlink" Target="https://gmatclub.com/forum/as-pets-have-become-increasingly-humanized-in-recent-years-almost-bec-344689.html" TargetMode="External"/><Relationship Id="rId954" Type="http://schemas.openxmlformats.org/officeDocument/2006/relationships/hyperlink" Target="https://gmatclub.com/forum/the-introduction-of-symbols-for-numbers-is-an-event-lost-in-prehistory-319204.html" TargetMode="External"/><Relationship Id="rId83" Type="http://schemas.openxmlformats.org/officeDocument/2006/relationships/hyperlink" Target="https://gmatclub.com/forum/for-over-two-centuries-no-one-had-been-able-to-make-damascus-blades-b-207795.html" TargetMode="External"/><Relationship Id="rId179" Type="http://schemas.openxmlformats.org/officeDocument/2006/relationships/hyperlink" Target="https://gmatclub.com/forum/in-many-languages-other-than-english-there-is-a-word-for-mother-s-bro-317472.html" TargetMode="External"/><Relationship Id="rId386" Type="http://schemas.openxmlformats.org/officeDocument/2006/relationships/hyperlink" Target="https://gmatclub.com/forum/the-reason-for-kim-s-excellent-performance-in-her-final-college-tests-342537.html" TargetMode="External"/><Relationship Id="rId593" Type="http://schemas.openxmlformats.org/officeDocument/2006/relationships/hyperlink" Target="https://gmatclub.com/forum/following-a-review-of-the-findings-of-a-recent-study-by-the-ministry-364366.html" TargetMode="External"/><Relationship Id="rId607" Type="http://schemas.openxmlformats.org/officeDocument/2006/relationships/hyperlink" Target="https://gmatclub.com/forum/clearly-the-pollution-of-the-beaches-is-doubly-harmful-not-only-does-365110.html" TargetMode="External"/><Relationship Id="rId814" Type="http://schemas.openxmlformats.org/officeDocument/2006/relationships/hyperlink" Target="https://gmatclub.com/forum/as-the-population-increases-so-does-the-number-of-criminals-and-with-335861.html" TargetMode="External"/><Relationship Id="rId1237" Type="http://schemas.openxmlformats.org/officeDocument/2006/relationships/hyperlink" Target="https://gmatclub.com/forum/topic144562.html" TargetMode="External"/><Relationship Id="rId246" Type="http://schemas.openxmlformats.org/officeDocument/2006/relationships/hyperlink" Target="https://gmatclub.com/forum/two-new-breeds-of-freshwater-fish-will-soon-be-introduced-onto-the-mar-325785.html" TargetMode="External"/><Relationship Id="rId453" Type="http://schemas.openxmlformats.org/officeDocument/2006/relationships/hyperlink" Target="https://gmatclub.com/forum/the-larynxtown-industrial-zone-is-infested-with-rats-the-municipality-352159.html" TargetMode="External"/><Relationship Id="rId660" Type="http://schemas.openxmlformats.org/officeDocument/2006/relationships/hyperlink" Target="https://gmatclub.com/forum/jane-drinks-4-cups-of-coffee-every-day-thus-jane-must-have-trouble-368441.html" TargetMode="External"/><Relationship Id="rId898" Type="http://schemas.openxmlformats.org/officeDocument/2006/relationships/hyperlink" Target="https://gmatclub.com/forum/the-sport-of-tennis-develops-muscular-strength-sharpens-coordination-326377.html" TargetMode="External"/><Relationship Id="rId1083" Type="http://schemas.openxmlformats.org/officeDocument/2006/relationships/hyperlink" Target="https://gmatclub.com/forum/airline-representative-the-percentage-of-flight-delays-caused-by-airl-322537.html" TargetMode="External"/><Relationship Id="rId106" Type="http://schemas.openxmlformats.org/officeDocument/2006/relationships/hyperlink" Target="https://gmatclub.com/forum/this-year-the-new-hampshire-division-of-company-x-281702.html" TargetMode="External"/><Relationship Id="rId313" Type="http://schemas.openxmlformats.org/officeDocument/2006/relationships/hyperlink" Target="https://gmatclub.com/forum/a-new-hybrid-motorcycle-runs-on-both-standard-gasoline-and-electricity-333188.html" TargetMode="External"/><Relationship Id="rId758" Type="http://schemas.openxmlformats.org/officeDocument/2006/relationships/hyperlink" Target="https://gmatclub.com/forum/the-list-of-the-highest-paying-cities-in-the-world-is-headed-by-cities-343201.html" TargetMode="External"/><Relationship Id="rId965" Type="http://schemas.openxmlformats.org/officeDocument/2006/relationships/hyperlink" Target="https://gmatclub.com/forum/the-formation-of-hurricanes-that-threaten-the-unite-states-mainland-is-318055.html" TargetMode="External"/><Relationship Id="rId1150" Type="http://schemas.openxmlformats.org/officeDocument/2006/relationships/hyperlink" Target="https://gmatclub.com/forum/topic29334.html" TargetMode="External"/><Relationship Id="rId10" Type="http://schemas.openxmlformats.org/officeDocument/2006/relationships/hyperlink" Target="http://gmatclub.com/forum/search.php?search_tags=all&amp;selected_search_tags%5B%5D=122&amp;selected_search_tags%5B%5D=168" TargetMode="External"/><Relationship Id="rId94" Type="http://schemas.openxmlformats.org/officeDocument/2006/relationships/hyperlink" Target="https://gmatclub.com/forum/stronger-patent-laws-are-needed-to-protect-inventions-from-being-pirat-89175.html" TargetMode="External"/><Relationship Id="rId397" Type="http://schemas.openxmlformats.org/officeDocument/2006/relationships/hyperlink" Target="https://gmatclub.com/forum/while-cooking-pasta-most-italian-chefs-add-some-cooking-oil-the-reas-343905.html" TargetMode="External"/><Relationship Id="rId520" Type="http://schemas.openxmlformats.org/officeDocument/2006/relationships/hyperlink" Target="https://gmatclub.com/forum/marketing-advisors-maintain-that-a-greater-diversity-in-the-range-of-357040.html" TargetMode="External"/><Relationship Id="rId618" Type="http://schemas.openxmlformats.org/officeDocument/2006/relationships/hyperlink" Target="https://gmatclub.com/forum/using-oil-based-paints-to-paint-walls-or-furniture-requires-the-use-of-365739.html" TargetMode="External"/><Relationship Id="rId825" Type="http://schemas.openxmlformats.org/officeDocument/2006/relationships/hyperlink" Target="https://gmatclub.com/forum/internet-social-networks-allow-people-to-interact-by-chatting-or-by-se-334438.html" TargetMode="External"/><Relationship Id="rId1248" Type="http://schemas.openxmlformats.org/officeDocument/2006/relationships/hyperlink" Target="https://gmatclub.com/forum/topic40425.html" TargetMode="External"/><Relationship Id="rId257" Type="http://schemas.openxmlformats.org/officeDocument/2006/relationships/hyperlink" Target="https://gmatclub.com/forum/following-a-review-of-the-findings-of-a-recent-study-by-the-ministry-326989.html" TargetMode="External"/><Relationship Id="rId464" Type="http://schemas.openxmlformats.org/officeDocument/2006/relationships/hyperlink" Target="https://gmatclub.com/forum/earlier-this-year-the-government-raised-the-minimum-wage-for-teenager-353750.html" TargetMode="External"/><Relationship Id="rId1010" Type="http://schemas.openxmlformats.org/officeDocument/2006/relationships/hyperlink" Target="https://gmatclub.com/forum/when-limitations-were-in-effect-on-nuclear-arms-testing-people-tended-141065.html" TargetMode="External"/><Relationship Id="rId1094" Type="http://schemas.openxmlformats.org/officeDocument/2006/relationships/hyperlink" Target="https://gmatclub.com/forum/two-genes-brca1-and-brca2-are-linked-to-hereditary-breast-114078.html" TargetMode="External"/><Relationship Id="rId1108" Type="http://schemas.openxmlformats.org/officeDocument/2006/relationships/hyperlink" Target="https://gmatclub.com/forum/metal-rings-recently-excavated-from-seventh-century-settlements-in-the-20799.html" TargetMode="External"/><Relationship Id="rId117" Type="http://schemas.openxmlformats.org/officeDocument/2006/relationships/hyperlink" Target="https://gmatclub.com/forum/the-following-proposal-to-amend-the-bylaws-of-an-organization-was-circ-142460.html" TargetMode="External"/><Relationship Id="rId671" Type="http://schemas.openxmlformats.org/officeDocument/2006/relationships/hyperlink" Target="https://gmatclub.com/forum/a-company-that-disposes-of-industrial-waste-employs-dozens-of-people-i-369350.html" TargetMode="External"/><Relationship Id="rId769" Type="http://schemas.openxmlformats.org/officeDocument/2006/relationships/hyperlink" Target="https://gmatclub.com/forum/mr-ice-sells-ice-cream-for-1-each-mr-freeze-sells-a-different-ice-341536.html" TargetMode="External"/><Relationship Id="rId976" Type="http://schemas.openxmlformats.org/officeDocument/2006/relationships/hyperlink" Target="https://gmatclub.com/forum/oscar-emerging-information-technologies-will-soon-make-speed-of-infor-316890.html" TargetMode="External"/><Relationship Id="rId324" Type="http://schemas.openxmlformats.org/officeDocument/2006/relationships/hyperlink" Target="https://gmatclub.com/forum/naturopathic-medicine-incorporates-many-separate-traditional-and-natur-334437.html" TargetMode="External"/><Relationship Id="rId531" Type="http://schemas.openxmlformats.org/officeDocument/2006/relationships/hyperlink" Target="https://gmatclub.com/forum/an-appeal-has-been-made-by-the-managers-of-a-department-store-to-its-358079.html" TargetMode="External"/><Relationship Id="rId629" Type="http://schemas.openxmlformats.org/officeDocument/2006/relationships/hyperlink" Target="https://gmatclub.com/forum/the-citizens-of-country-777-pay-very-high-prices-for-internet-connecti-366275.html" TargetMode="External"/><Relationship Id="rId1161" Type="http://schemas.openxmlformats.org/officeDocument/2006/relationships/hyperlink" Target="https://gmatclub.com/forum/topic60254.html" TargetMode="External"/><Relationship Id="rId836" Type="http://schemas.openxmlformats.org/officeDocument/2006/relationships/hyperlink" Target="https://gmatclub.com/forum/as-part-of-the-courting-season-of-lance-tailed-manikins-a-beta-male-333189.html" TargetMode="External"/><Relationship Id="rId1021" Type="http://schemas.openxmlformats.org/officeDocument/2006/relationships/hyperlink" Target="https://gmatclub.com/forum/in-1985-state-border-colleges-in-texas-lost-the-enrollment-of-more-67403.html" TargetMode="External"/><Relationship Id="rId1119" Type="http://schemas.openxmlformats.org/officeDocument/2006/relationships/hyperlink" Target="https://gmatclub.com/forum/factors-that-affect-supply-of-labor-are-the-size-of-the-population-th-307057.html" TargetMode="External"/><Relationship Id="rId903" Type="http://schemas.openxmlformats.org/officeDocument/2006/relationships/hyperlink" Target="https://gmatclub.com/forum/there-have-been-many-complaints-about-the-unpleasant-side-effects-supp-325784.html" TargetMode="External"/><Relationship Id="rId32" Type="http://schemas.openxmlformats.org/officeDocument/2006/relationships/hyperlink" Target="http://gmatclub.com/forum/search.php?search_tags=all&amp;selected_search_tags%5B%5D=200&amp;selected_search_tags%5B%5D=226" TargetMode="External"/><Relationship Id="rId181" Type="http://schemas.openxmlformats.org/officeDocument/2006/relationships/hyperlink" Target="https://gmatclub.com/forum/interviewer-you-have-shown-that-biofeedback-dietary-changes-and-ado-317667.html" TargetMode="External"/><Relationship Id="rId279" Type="http://schemas.openxmlformats.org/officeDocument/2006/relationships/hyperlink" Target="https://gmatclub.com/forum/company-x-sold-more-products-last-year-than-it-ever-had-before-howeve-329721.html" TargetMode="External"/><Relationship Id="rId486" Type="http://schemas.openxmlformats.org/officeDocument/2006/relationships/hyperlink" Target="https://gmatclub.com/forum/a-new-form-of-digital-memory-stores-larger-amounts-of-information-than-355002.html" TargetMode="External"/><Relationship Id="rId693" Type="http://schemas.openxmlformats.org/officeDocument/2006/relationships/hyperlink" Target="https://gmatclub.com/forum/a-new-private-college-offers-a-course-which-prepares-students-for-a-ca-352657.html" TargetMode="External"/><Relationship Id="rId139" Type="http://schemas.openxmlformats.org/officeDocument/2006/relationships/hyperlink" Target="https://gmatclub.com/forum/people-buy-prestige-when-they-buy-a-premium-product-they-want-to-be-a-88894.html" TargetMode="External"/><Relationship Id="rId346" Type="http://schemas.openxmlformats.org/officeDocument/2006/relationships/hyperlink" Target="https://gmatclub.com/forum/an-artist-who-sells-her-paintings-for-a-fixed-price-decides-that-she-337244.html" TargetMode="External"/><Relationship Id="rId553" Type="http://schemas.openxmlformats.org/officeDocument/2006/relationships/hyperlink" Target="https://gmatclub.com/forum/a-woman-has-complained-to-the-authorities-about-the-health-standards-360564.html" TargetMode="External"/><Relationship Id="rId760" Type="http://schemas.openxmlformats.org/officeDocument/2006/relationships/hyperlink" Target="https://gmatclub.com/forum/customer-reviews-are-becoming-a-fixture-on-retail-and-consumer-brand-342966.html" TargetMode="External"/><Relationship Id="rId998" Type="http://schemas.openxmlformats.org/officeDocument/2006/relationships/hyperlink" Target="https://gmatclub.com/forum/management-our-position-relative-to-our-main-competitor-which-is-loc-303481.html" TargetMode="External"/><Relationship Id="rId1183" Type="http://schemas.openxmlformats.org/officeDocument/2006/relationships/hyperlink" Target="https://gmatclub.com/forum/topic3761.html" TargetMode="External"/><Relationship Id="rId206" Type="http://schemas.openxmlformats.org/officeDocument/2006/relationships/hyperlink" Target="https://gmatclub.com/forum/grow-again-ointment-is-a-proven-treatment-for-reversing-male-hereditar-320595.html" TargetMode="External"/><Relationship Id="rId413" Type="http://schemas.openxmlformats.org/officeDocument/2006/relationships/hyperlink" Target="https://gmatclub.com/forum/at-a-large-manufacturing-corporation-the-ratio-of-the-annual-job-rela-346348.html" TargetMode="External"/><Relationship Id="rId858" Type="http://schemas.openxmlformats.org/officeDocument/2006/relationships/hyperlink" Target="https://gmatclub.com/forum/engineer-i-ve-noticed-that-the-builders-are-mixing-10-more-than-the-330901.html" TargetMode="External"/><Relationship Id="rId1043" Type="http://schemas.openxmlformats.org/officeDocument/2006/relationships/hyperlink" Target="https://gmatclub.com/forum/in-countries-where-automobile-insurance-includes-compensation-for-whip-102322.html" TargetMode="External"/><Relationship Id="rId620" Type="http://schemas.openxmlformats.org/officeDocument/2006/relationships/hyperlink" Target="https://gmatclub.com/forum/the-manifesto-of-a-non-profit-organization-claims-that-its-founders-365849.html" TargetMode="External"/><Relationship Id="rId718" Type="http://schemas.openxmlformats.org/officeDocument/2006/relationships/hyperlink" Target="https://gmatclub.com/forum/psychologists-who-wish-to-have-one-of-their-book-review-nominated-for-349127.html" TargetMode="External"/><Relationship Id="rId925" Type="http://schemas.openxmlformats.org/officeDocument/2006/relationships/hyperlink" Target="https://gmatclub.com/forum/many-people-are-alarmed-about-the-population-explosion-they-fail-to-322937.html" TargetMode="External"/><Relationship Id="rId1250" Type="http://schemas.openxmlformats.org/officeDocument/2006/relationships/printerSettings" Target="../printerSettings/printerSettings1.bin"/><Relationship Id="rId1110" Type="http://schemas.openxmlformats.org/officeDocument/2006/relationships/hyperlink" Target="https://gmatclub.com/forum/aroca-city-currently-funds-its-public-schools-through-taxes-on-16329.html" TargetMode="External"/><Relationship Id="rId1208" Type="http://schemas.openxmlformats.org/officeDocument/2006/relationships/hyperlink" Target="https://gmatclub.com/forum/topic62724.html" TargetMode="External"/><Relationship Id="rId54" Type="http://schemas.openxmlformats.org/officeDocument/2006/relationships/hyperlink" Target="http://gmatclub.com/forum/search.php?search_tags=all&amp;selected_search_tags%5B%5D=247&amp;selected_search_tags%5B%5D=227" TargetMode="External"/><Relationship Id="rId270" Type="http://schemas.openxmlformats.org/officeDocument/2006/relationships/hyperlink" Target="https://gmatclub.com/forum/while-manufacturing-tasks-at-foldaco-are-performed-by-human-workers-328516.html" TargetMode="External"/><Relationship Id="rId130" Type="http://schemas.openxmlformats.org/officeDocument/2006/relationships/hyperlink" Target="https://gmatclub.com/forum/most-archaeologists-have-held-that-people-first-reached-the-67404.html" TargetMode="External"/><Relationship Id="rId368" Type="http://schemas.openxmlformats.org/officeDocument/2006/relationships/hyperlink" Target="https://gmatclub.com/forum/proponents-of-the-theory-of-social-utilitarianism-hold-that-the-value-339807.html" TargetMode="External"/><Relationship Id="rId575" Type="http://schemas.openxmlformats.org/officeDocument/2006/relationships/hyperlink" Target="https://gmatclub.com/forum/television-viewing-has-proven-detrimental-effects-on-both-adults-and-363225.html" TargetMode="External"/><Relationship Id="rId782" Type="http://schemas.openxmlformats.org/officeDocument/2006/relationships/hyperlink" Target="https://gmatclub.com/forum/the-campus-parking-authority-s-claim-that-the-university-is-losing-sub-339717.html" TargetMode="External"/><Relationship Id="rId228" Type="http://schemas.openxmlformats.org/officeDocument/2006/relationships/hyperlink" Target="https://gmatclub.com/forum/damming-the-merv-river-would-provide-irrigation-for-the-dry-land-in-it-323378.html" TargetMode="External"/><Relationship Id="rId435" Type="http://schemas.openxmlformats.org/officeDocument/2006/relationships/hyperlink" Target="https://gmatclub.com/forum/online-retail-sales-have-been-increasing-annually-for-a-number-of-year-349520.html" TargetMode="External"/><Relationship Id="rId642" Type="http://schemas.openxmlformats.org/officeDocument/2006/relationships/hyperlink" Target="https://gmatclub.com/forum/computer-crimes-detective-a-suspect-monitored-by-our-team-was-witness-367535.html" TargetMode="External"/><Relationship Id="rId1065" Type="http://schemas.openxmlformats.org/officeDocument/2006/relationships/hyperlink" Target="https://gmatclub.com/forum/monarch-butterflies-spend-the-winter-hibernating-on-trees-in-certain-247476.html" TargetMode="External"/><Relationship Id="rId502" Type="http://schemas.openxmlformats.org/officeDocument/2006/relationships/hyperlink" Target="https://gmatclub.com/forum/psychological-studies-show-that-most-teenagers-verbally-reject-ideas-355765.html" TargetMode="External"/><Relationship Id="rId947" Type="http://schemas.openxmlformats.org/officeDocument/2006/relationships/hyperlink" Target="https://gmatclub.com/forum/the-basic-ingredients-from-which-cement-is-made-are-both-cheap-and-ple-320074.html" TargetMode="External"/><Relationship Id="rId1132" Type="http://schemas.openxmlformats.org/officeDocument/2006/relationships/hyperlink" Target="https://gmatclub.com/forum/twenty-years-ago-balzania-put-in-place-regulations-requiring-operator-130755.html" TargetMode="External"/><Relationship Id="rId76" Type="http://schemas.openxmlformats.org/officeDocument/2006/relationships/hyperlink" Target="https://gmatclub.com/forum/in-response-to-years-of-increasing-congestion-at-airport-x-the-govern-135660.html" TargetMode="External"/><Relationship Id="rId807" Type="http://schemas.openxmlformats.org/officeDocument/2006/relationships/hyperlink" Target="https://gmatclub.com/forum/it-is-posited-by-some-scientists-that-the-near-extinction-of-the-sap-e-336660.html" TargetMode="External"/><Relationship Id="rId292" Type="http://schemas.openxmlformats.org/officeDocument/2006/relationships/hyperlink" Target="https://gmatclub.com/forum/it-is-known-that-all-dogs-go-to-heaven-however-only-good-humans-go-330970.html" TargetMode="External"/><Relationship Id="rId597" Type="http://schemas.openxmlformats.org/officeDocument/2006/relationships/hyperlink" Target="https://gmatclub.com/forum/effective-street-lighting-has-been-proven-to-reduce-crime-the-city-of-364580.html" TargetMode="External"/><Relationship Id="rId152" Type="http://schemas.openxmlformats.org/officeDocument/2006/relationships/hyperlink" Target="https://gmatclub.com/forum/the-country-of-paisi-has-generally-relied-on-growing-soybeans-as-an-ex-303683.html" TargetMode="External"/><Relationship Id="rId457" Type="http://schemas.openxmlformats.org/officeDocument/2006/relationships/hyperlink" Target="https://gmatclub.com/forum/plan-last-year-to-improve-sales-a-software-company-decided-to-make-352755.html" TargetMode="External"/><Relationship Id="rId1087" Type="http://schemas.openxmlformats.org/officeDocument/2006/relationships/hyperlink" Target="https://gmatclub.com/forum/nearly-all-mail-that-is-correctly-addressed-arrives-at-its-destination-97422.html" TargetMode="External"/><Relationship Id="rId664" Type="http://schemas.openxmlformats.org/officeDocument/2006/relationships/hyperlink" Target="https://gmatclub.com/forum/in-country-e-car-sales-have-dropped-significantly-in-the-past-8-years-368819.html" TargetMode="External"/><Relationship Id="rId871" Type="http://schemas.openxmlformats.org/officeDocument/2006/relationships/hyperlink" Target="https://gmatclub.com/forum/the-average-temperature-in-santa-barbara-in-july-is-57-89-degrees-fahr-329507.html" TargetMode="External"/><Relationship Id="rId969" Type="http://schemas.openxmlformats.org/officeDocument/2006/relationships/hyperlink" Target="https://gmatclub.com/forum/zachary-one-would-have-to-be-blind-to-the-reality-of-moral-obligation-317554.html" TargetMode="External"/><Relationship Id="rId317" Type="http://schemas.openxmlformats.org/officeDocument/2006/relationships/hyperlink" Target="https://gmatclub.com/forum/better-vision-maker-is-a-liquid-that-enhances-the-visual-ability-of-a-333675.html" TargetMode="External"/><Relationship Id="rId524" Type="http://schemas.openxmlformats.org/officeDocument/2006/relationships/hyperlink" Target="https://gmatclub.com/forum/flights-across-continent-x-have-always-been-quite-expensive-now-357329.html" TargetMode="External"/><Relationship Id="rId731" Type="http://schemas.openxmlformats.org/officeDocument/2006/relationships/hyperlink" Target="https://gmatclub.com/forum/the-increase-in-taxes-on-cigarettes-next-month-will-not-limit-the-use-347237.html" TargetMode="External"/><Relationship Id="rId1154" Type="http://schemas.openxmlformats.org/officeDocument/2006/relationships/hyperlink" Target="https://gmatclub.com/forum/topic32998.html" TargetMode="External"/><Relationship Id="rId98" Type="http://schemas.openxmlformats.org/officeDocument/2006/relationships/hyperlink" Target="https://gmatclub.com/forum/using-computer-techniques-researchers-analyze-layers-of-paint-that-li-76774.html" TargetMode="External"/><Relationship Id="rId829" Type="http://schemas.openxmlformats.org/officeDocument/2006/relationships/hyperlink" Target="https://gmatclub.com/forum/trucker-the-new-law-will-cause-the-entire-transportation-industry-to-334033.html" TargetMode="External"/><Relationship Id="rId1014" Type="http://schemas.openxmlformats.org/officeDocument/2006/relationships/hyperlink" Target="https://gmatclub.com/forum/the-value-of-a-product-is-determined-by-the-ratio-of-its-89403.html" TargetMode="External"/><Relationship Id="rId1221" Type="http://schemas.openxmlformats.org/officeDocument/2006/relationships/hyperlink" Target="https://gmatclub.com/forum/topic50646.html" TargetMode="External"/><Relationship Id="rId25" Type="http://schemas.openxmlformats.org/officeDocument/2006/relationships/hyperlink" Target="http://gmatclub.com/forum/search.php?search_tags=all&amp;selected_search_tags%5B%5D=119&amp;selected_search_tags%5B%5D=226" TargetMode="External"/><Relationship Id="rId174" Type="http://schemas.openxmlformats.org/officeDocument/2006/relationships/hyperlink" Target="https://gmatclub.com/forum/from-the-observation-that-each-member-of-a-group-could-possess-a-chara-317037.html" TargetMode="External"/><Relationship Id="rId381" Type="http://schemas.openxmlformats.org/officeDocument/2006/relationships/hyperlink" Target="https://gmatclub.com/forum/the-bakers-football-team-has-been-struggling-for-form-all-through-the-341680.html" TargetMode="External"/><Relationship Id="rId241" Type="http://schemas.openxmlformats.org/officeDocument/2006/relationships/hyperlink" Target="https://gmatclub.com/forum/when-food-is-boiled-it-loses-much-of-its-original-nutritional-value-t-325300.html" TargetMode="External"/><Relationship Id="rId479" Type="http://schemas.openxmlformats.org/officeDocument/2006/relationships/hyperlink" Target="https://gmatclub.com/forum/prices-for-home-cinema-equipment-are-decreasing-dramatically-allowing-354554.html" TargetMode="External"/><Relationship Id="rId686" Type="http://schemas.openxmlformats.org/officeDocument/2006/relationships/hyperlink" Target="https://gmatclub.com/forum/advertisement-researchers-studied-a-group-of-people-trying-to-lose-we-370395.html" TargetMode="External"/><Relationship Id="rId893" Type="http://schemas.openxmlformats.org/officeDocument/2006/relationships/hyperlink" Target="https://gmatclub.com/forum/company-x-discovered-that-employees-that-have-lunch-before-13-00-are-326917.html" TargetMode="External"/><Relationship Id="rId339" Type="http://schemas.openxmlformats.org/officeDocument/2006/relationships/hyperlink" Target="https://gmatclub.com/forum/in-film-and-videotape-it-is-possible-to-induce-viewers-to-project-the-336373.html" TargetMode="External"/><Relationship Id="rId546" Type="http://schemas.openxmlformats.org/officeDocument/2006/relationships/hyperlink" Target="https://gmatclub.com/forum/though-the-strict-syntax-of-the-current-prevailing-animation-scripting-359806.html" TargetMode="External"/><Relationship Id="rId753" Type="http://schemas.openxmlformats.org/officeDocument/2006/relationships/hyperlink" Target="https://gmatclub.com/forum/those-who-suggest-that-higher-education-should-be-offered-to-all-for-343793.html" TargetMode="External"/><Relationship Id="rId1176" Type="http://schemas.openxmlformats.org/officeDocument/2006/relationships/hyperlink" Target="https://gmatclub.com/forum/topic24740.html" TargetMode="External"/><Relationship Id="rId101" Type="http://schemas.openxmlformats.org/officeDocument/2006/relationships/hyperlink" Target="https://gmatclub.com/forum/archaeologists-seeking-the-location-of-a-legendary-siege-and-38845.html" TargetMode="External"/><Relationship Id="rId406" Type="http://schemas.openxmlformats.org/officeDocument/2006/relationships/hyperlink" Target="https://gmatclub.com/forum/over-the-last-few-years-that-he-has-been-traveling-by-the-subway-rick-345088.html" TargetMode="External"/><Relationship Id="rId960" Type="http://schemas.openxmlformats.org/officeDocument/2006/relationships/hyperlink" Target="https://gmatclub.com/forum/if-there-is-a-decrease-in-the-number-of-homeless-families-then-either-318544.html" TargetMode="External"/><Relationship Id="rId1036" Type="http://schemas.openxmlformats.org/officeDocument/2006/relationships/hyperlink" Target="https://gmatclub.com/forum/advice-columnist-several-scientific-studies-have-shown-that-when-par-371483.html" TargetMode="External"/><Relationship Id="rId1243" Type="http://schemas.openxmlformats.org/officeDocument/2006/relationships/hyperlink" Target="https://gmatclub.com/forum/topic89355.html" TargetMode="External"/><Relationship Id="rId613" Type="http://schemas.openxmlformats.org/officeDocument/2006/relationships/hyperlink" Target="https://gmatclub.com/forum/just-over-ten-years-ago-regnalia-a-developed-financially-secure-an-365394.html" TargetMode="External"/><Relationship Id="rId820" Type="http://schemas.openxmlformats.org/officeDocument/2006/relationships/hyperlink" Target="https://gmatclub.com/forum/two-possible-options-are-being-considered-as-symbols-for-the-town-of-335083.html" TargetMode="External"/><Relationship Id="rId918" Type="http://schemas.openxmlformats.org/officeDocument/2006/relationships/hyperlink" Target="https://gmatclub.com/forum/the-presence-of-microorganisms-that-produce-a-toxin-causes-seawater-to-323818.html" TargetMode="External"/><Relationship Id="rId1103" Type="http://schemas.openxmlformats.org/officeDocument/2006/relationships/hyperlink" Target="https://gmatclub.com/forum/political-advertisement-mayor-delmont-s-critics-complain-about-the-jo-12262.html" TargetMode="External"/><Relationship Id="rId47" Type="http://schemas.openxmlformats.org/officeDocument/2006/relationships/hyperlink" Target="http://gmatclub.com/forum/search.php?search_tags=all&amp;selected_search_tags%5B%5D=123&amp;selected_search_tags%5B%5D=227" TargetMode="External"/><Relationship Id="rId196" Type="http://schemas.openxmlformats.org/officeDocument/2006/relationships/hyperlink" Target="https://gmatclub.com/forum/john-in-80-percent-of-car-accidents-the-driver-at-fault-was-within-fi-319305.html" TargetMode="External"/><Relationship Id="rId263" Type="http://schemas.openxmlformats.org/officeDocument/2006/relationships/hyperlink" Target="https://gmatclub.com/forum/country-x-has-the-world-s-highest-rate-of-skin-cancer-a-disease-cause-327596.html" TargetMode="External"/><Relationship Id="rId470" Type="http://schemas.openxmlformats.org/officeDocument/2006/relationships/hyperlink" Target="https://gmatclub.com/forum/social-worker-despite-the-existence-of-a-public-school-system-that-do-354156.html" TargetMode="External"/><Relationship Id="rId123" Type="http://schemas.openxmlformats.org/officeDocument/2006/relationships/hyperlink" Target="https://gmatclub.com/forum/the-fewer-restrictions-there-are-on-the-advertising-weaken-33526.html" TargetMode="External"/><Relationship Id="rId330" Type="http://schemas.openxmlformats.org/officeDocument/2006/relationships/hyperlink" Target="https://gmatclub.com/forum/ceramic-floors-require-large-amounts-of-water-to-be-kept-clean-carpet-335204.html" TargetMode="External"/><Relationship Id="rId568" Type="http://schemas.openxmlformats.org/officeDocument/2006/relationships/hyperlink" Target="https://gmatclub.com/forum/in-the-republic-of-water-it-is-believed-that-only-through-education-362855.html" TargetMode="External"/><Relationship Id="rId775" Type="http://schemas.openxmlformats.org/officeDocument/2006/relationships/hyperlink" Target="https://gmatclub.com/forum/of-all-the-laptops-available-for-sale-in-ireland-laptops-manufactured-340537.html" TargetMode="External"/><Relationship Id="rId982" Type="http://schemas.openxmlformats.org/officeDocument/2006/relationships/hyperlink" Target="https://gmatclub.com/forum/a-study-of-adults-who-suffer-from-migraine-headaches-revealed-that-a-316299.html" TargetMode="External"/><Relationship Id="rId1198" Type="http://schemas.openxmlformats.org/officeDocument/2006/relationships/hyperlink" Target="https://gmatclub.com/forum/topic53492.html" TargetMode="External"/><Relationship Id="rId428" Type="http://schemas.openxmlformats.org/officeDocument/2006/relationships/hyperlink" Target="https://gmatclub.com/forum/an-antique-and-curiosity-shop-is-weighing-the-advantages-of-renewing-348764.html" TargetMode="External"/><Relationship Id="rId635" Type="http://schemas.openxmlformats.org/officeDocument/2006/relationships/hyperlink" Target="https://gmatclub.com/forum/the-sport-of-tennis-develops-muscular-strength-sharpens-coordination-366569.html" TargetMode="External"/><Relationship Id="rId842" Type="http://schemas.openxmlformats.org/officeDocument/2006/relationships/hyperlink" Target="https://gmatclub.com/forum/a-well-known-bicycle-company-released-a-new-model-called-the-x10-onto-332494.html" TargetMode="External"/><Relationship Id="rId1058" Type="http://schemas.openxmlformats.org/officeDocument/2006/relationships/hyperlink" Target="https://gmatclub.com/forum/during-the-first-140-million-years-of-existence-on-earth-mammals-were-368579.html" TargetMode="External"/><Relationship Id="rId702" Type="http://schemas.openxmlformats.org/officeDocument/2006/relationships/hyperlink" Target="https://gmatclub.com/forum/police-officers-in-smith-county-who-receive-special-weapons-and-tactic-351217.html" TargetMode="External"/><Relationship Id="rId1125" Type="http://schemas.openxmlformats.org/officeDocument/2006/relationships/hyperlink" Target="https://gmatclub.com/forum/joe-s-lumber-stocks-only-two-types-of-2-4-planks-pine-and-oak-robe-367958.html" TargetMode="External"/><Relationship Id="rId69" Type="http://schemas.openxmlformats.org/officeDocument/2006/relationships/hyperlink" Target="https://gmatclub.com/forum/psychologists-conducted-an-experiment-in-which-half-of-the-volunteers-321877.html" TargetMode="External"/><Relationship Id="rId285" Type="http://schemas.openxmlformats.org/officeDocument/2006/relationships/hyperlink" Target="https://gmatclub.com/forum/in-the-third-quarter-of-2008-a-rise-in-the-price-of-oil-caused-the-de-330416.html" TargetMode="External"/><Relationship Id="rId492" Type="http://schemas.openxmlformats.org/officeDocument/2006/relationships/hyperlink" Target="https://gmatclub.com/forum/graphics-designer-the-client-s-campaign-targets-mainly-women-since-355277.html" TargetMode="External"/><Relationship Id="rId797" Type="http://schemas.openxmlformats.org/officeDocument/2006/relationships/hyperlink" Target="https://gmatclub.com/forum/as-any-economist-knows-healthy-people-pose-less-of-an-economic-burden-337875.html" TargetMode="External"/><Relationship Id="rId145" Type="http://schemas.openxmlformats.org/officeDocument/2006/relationships/hyperlink" Target="https://gmatclub.com/forum/radio-interferometry-is-a-technique-for-studying-details-of-89354.html" TargetMode="External"/><Relationship Id="rId352" Type="http://schemas.openxmlformats.org/officeDocument/2006/relationships/hyperlink" Target="https://gmatclub.com/forum/justin-under-current-state-law-employers-must-provide-worker-s-compe-337874.html" TargetMode="External"/><Relationship Id="rId212" Type="http://schemas.openxmlformats.org/officeDocument/2006/relationships/hyperlink" Target="https://gmatclub.com/forum/research-indicates-that-college-professors-generally-were-raised-in-ec-321334.html" TargetMode="External"/><Relationship Id="rId657" Type="http://schemas.openxmlformats.org/officeDocument/2006/relationships/hyperlink" Target="https://gmatclub.com/forum/monarchy-a-stable-form-of-government-for-many-centuries-came-under-368177.html" TargetMode="External"/><Relationship Id="rId864" Type="http://schemas.openxmlformats.org/officeDocument/2006/relationships/hyperlink" Target="https://gmatclub.com/forum/music-stores-often-recommend-cheap-guitars-to-customers-who-are-just-330415.html" TargetMode="External"/><Relationship Id="rId517" Type="http://schemas.openxmlformats.org/officeDocument/2006/relationships/hyperlink" Target="https://gmatclub.com/forum/the-copper-butterfly-an-unsigned-classical-painting-was-carbon-dated-356739.html" TargetMode="External"/><Relationship Id="rId724" Type="http://schemas.openxmlformats.org/officeDocument/2006/relationships/hyperlink" Target="https://gmatclub.com/forum/the-use-of-fingerprint-analysis-to-identify-criminal-suspects-dates-ba-348329.html" TargetMode="External"/><Relationship Id="rId931" Type="http://schemas.openxmlformats.org/officeDocument/2006/relationships/hyperlink" Target="https://gmatclub.com/forum/professor-chan-the-literature-department-s-undergraduate-courses-shou-322116.html" TargetMode="External"/><Relationship Id="rId1147" Type="http://schemas.openxmlformats.org/officeDocument/2006/relationships/hyperlink" Target="https://gmatclub.com/forum/topic83170.html" TargetMode="External"/><Relationship Id="rId60" Type="http://schemas.openxmlformats.org/officeDocument/2006/relationships/hyperlink" Target="https://gmatclub.com/forum/forecasts-made-by-technovate-computers-innovation-team-regarding-the-267825.html" TargetMode="External"/><Relationship Id="rId1007" Type="http://schemas.openxmlformats.org/officeDocument/2006/relationships/hyperlink" Target="https://gmatclub.com/forum/red-blood-cells-in-which-the-malarial-fever-parasite-resides-are-60531.html" TargetMode="External"/><Relationship Id="rId1214" Type="http://schemas.openxmlformats.org/officeDocument/2006/relationships/hyperlink" Target="https://gmatclub.com/forum/topic10451.html" TargetMode="External"/><Relationship Id="rId18" Type="http://schemas.openxmlformats.org/officeDocument/2006/relationships/hyperlink" Target="http://gmatclub.com/forum/search.php?search_tags=all&amp;selected_search_tags%5B%5D=247&amp;selected_search_tags%5B%5D=168" TargetMode="External"/><Relationship Id="rId167" Type="http://schemas.openxmlformats.org/officeDocument/2006/relationships/hyperlink" Target="https://gmatclub.com/forum/since-multinational-grain-companies-operate-so-as-to-maximize-profits-316300.html" TargetMode="External"/><Relationship Id="rId374" Type="http://schemas.openxmlformats.org/officeDocument/2006/relationships/hyperlink" Target="https://gmatclub.com/forum/of-all-the-laptops-available-for-sale-in-ireland-those-manufactured-340536.html" TargetMode="External"/><Relationship Id="rId581" Type="http://schemas.openxmlformats.org/officeDocument/2006/relationships/hyperlink" Target="https://gmatclub.com/forum/it-is-often-incorrectly-assumed-that-investing-in-real-estate-is-safer-363679.html" TargetMode="External"/><Relationship Id="rId234" Type="http://schemas.openxmlformats.org/officeDocument/2006/relationships/hyperlink" Target="https://gmatclub.com/forum/the-sparklefresh-soda-company-recently-ran-a-promotional-campaign-in-324308.html" TargetMode="External"/><Relationship Id="rId679" Type="http://schemas.openxmlformats.org/officeDocument/2006/relationships/hyperlink" Target="https://gmatclub.com/forum/if-violations-of-any-of-a-society-s-explicit-rules-routinely-go-unpuni-369725.html" TargetMode="External"/><Relationship Id="rId886" Type="http://schemas.openxmlformats.org/officeDocument/2006/relationships/hyperlink" Target="https://gmatclub.com/forum/a-new-form-of-digital-memory-stores-larger-amounts-of-information-than-327595.html" TargetMode="External"/><Relationship Id="rId2" Type="http://schemas.openxmlformats.org/officeDocument/2006/relationships/hyperlink" Target="http://gmatclub.com/forum/search.php?search_tags=all&amp;selected_search_tags%5B%5D=168" TargetMode="External"/><Relationship Id="rId441" Type="http://schemas.openxmlformats.org/officeDocument/2006/relationships/hyperlink" Target="https://gmatclub.com/forum/soil-quality-is-one-of-the-most-important-factors-affecting-the-growth-350429.html" TargetMode="External"/><Relationship Id="rId539" Type="http://schemas.openxmlformats.org/officeDocument/2006/relationships/hyperlink" Target="https://gmatclub.com/forum/two-possible-options-are-being-considered-as-symbols-for-the-town-of-358867.html" TargetMode="External"/><Relationship Id="rId746" Type="http://schemas.openxmlformats.org/officeDocument/2006/relationships/hyperlink" Target="https://gmatclub.com/forum/the-restrictions-on-what-one-can-carry-inside-an-airplane-are-surely-344760.html" TargetMode="External"/><Relationship Id="rId1071" Type="http://schemas.openxmlformats.org/officeDocument/2006/relationships/hyperlink" Target="https://gmatclub.com/forum/in-order-to-achieve-self-sufficiency-in-electricity-production-the-has-321880.html" TargetMode="External"/><Relationship Id="rId1169" Type="http://schemas.openxmlformats.org/officeDocument/2006/relationships/hyperlink" Target="https://gmatclub.com/forum/topic62085.html" TargetMode="External"/><Relationship Id="rId301" Type="http://schemas.openxmlformats.org/officeDocument/2006/relationships/hyperlink" Target="https://gmatclub.com/forum/when-the-salesman-in-the-guitar-department-of-a-music-store-plays-an-331815.html" TargetMode="External"/><Relationship Id="rId953" Type="http://schemas.openxmlformats.org/officeDocument/2006/relationships/hyperlink" Target="https://gmatclub.com/forum/recent-unexpectedly-heavy-rainfalls-in-the-metropolitan-area-have-fill-319304.html" TargetMode="External"/><Relationship Id="rId1029" Type="http://schemas.openxmlformats.org/officeDocument/2006/relationships/hyperlink" Target="https://gmatclub.com/forum/the-ice-on-the-front-windshield-of-the-car-had-formed-when-moisture-206832.html" TargetMode="External"/><Relationship Id="rId1236" Type="http://schemas.openxmlformats.org/officeDocument/2006/relationships/hyperlink" Target="https://gmatclub.com/forum/topic151118.html" TargetMode="External"/><Relationship Id="rId82" Type="http://schemas.openxmlformats.org/officeDocument/2006/relationships/hyperlink" Target="https://gmatclub.com/forum/in-order-to-increase-his-speed-and-endurance-325413.html" TargetMode="External"/><Relationship Id="rId606" Type="http://schemas.openxmlformats.org/officeDocument/2006/relationships/hyperlink" Target="https://gmatclub.com/forum/classical-musical-instruments-are-very-complex-and-demand-a-lot-of-pra-365111.html" TargetMode="External"/><Relationship Id="rId813" Type="http://schemas.openxmlformats.org/officeDocument/2006/relationships/hyperlink" Target="https://gmatclub.com/forum/fashion-designer-let-s-use-many-burgundy-colored-fabrics-for-our-next-335962.html" TargetMode="External"/><Relationship Id="rId189" Type="http://schemas.openxmlformats.org/officeDocument/2006/relationships/hyperlink" Target="https://gmatclub.com/forum/everyone-knew-that-if-the-team-s-star-player-were-too-badly-injured-to-318545.html" TargetMode="External"/><Relationship Id="rId396" Type="http://schemas.openxmlformats.org/officeDocument/2006/relationships/hyperlink" Target="https://gmatclub.com/forum/a-stain-removing-agent-currently-available-in-city-x-can-remove-the-mo-343794.html" TargetMode="External"/><Relationship Id="rId256" Type="http://schemas.openxmlformats.org/officeDocument/2006/relationships/hyperlink" Target="https://gmatclub.com/forum/the-slide-company-put-its-focus-on-creating-aesthetic-and-eye-catching-326916.html" TargetMode="External"/><Relationship Id="rId463" Type="http://schemas.openxmlformats.org/officeDocument/2006/relationships/hyperlink" Target="https://gmatclub.com/forum/in-the-previous-decade-tea-leaf-growers-in-developing-countries-have-353664.html" TargetMode="External"/><Relationship Id="rId670" Type="http://schemas.openxmlformats.org/officeDocument/2006/relationships/hyperlink" Target="https://gmatclub.com/forum/an-automobile-manufacturer-s-engineering-department-developed-a-new-mo-369349.html" TargetMode="External"/><Relationship Id="rId1093" Type="http://schemas.openxmlformats.org/officeDocument/2006/relationships/hyperlink" Target="https://gmatclub.com/forum/columnist-the-winner-of-this-year-s-national-spelling-bee-won-by-corr-647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076BF-42D2-4A22-8C64-99A41539A5FF}">
  <dimension ref="A1:CX2666"/>
  <sheetViews>
    <sheetView tabSelected="1" zoomScale="55" zoomScaleNormal="25" workbookViewId="0">
      <pane xSplit="8" ySplit="14" topLeftCell="I15" activePane="bottomRight" state="frozen"/>
      <selection pane="topRight" activeCell="I1" sqref="I1"/>
      <selection pane="bottomLeft" activeCell="A14" sqref="A14"/>
      <selection pane="bottomRight" activeCell="D8" sqref="D8"/>
    </sheetView>
  </sheetViews>
  <sheetFormatPr defaultRowHeight="15"/>
  <cols>
    <col min="1" max="1" width="0" hidden="1" customWidth="1"/>
    <col min="2" max="2" width="74.5703125" hidden="1" customWidth="1"/>
    <col min="4" max="4" width="11.7109375" bestFit="1" customWidth="1"/>
    <col min="5" max="5" width="12" bestFit="1" customWidth="1"/>
    <col min="7" max="7" width="21" bestFit="1" customWidth="1"/>
    <col min="8" max="8" width="26.7109375" customWidth="1"/>
    <col min="9" max="10" width="1.85546875" customWidth="1"/>
    <col min="11" max="11" width="20.5703125" bestFit="1" customWidth="1"/>
    <col min="12" max="12" width="20.5703125" customWidth="1"/>
    <col min="13" max="13" width="16.140625" bestFit="1" customWidth="1"/>
    <col min="14" max="14" width="12.7109375" customWidth="1"/>
    <col min="15" max="15" width="24.140625" bestFit="1" customWidth="1"/>
    <col min="16" max="16" width="15.5703125" bestFit="1" customWidth="1"/>
    <col min="17" max="18" width="15.5703125" customWidth="1"/>
    <col min="19" max="19" width="11" customWidth="1"/>
    <col min="20" max="20" width="17.7109375" bestFit="1" customWidth="1"/>
    <col min="21" max="23" width="11" customWidth="1"/>
    <col min="24" max="24" width="22.140625" bestFit="1" customWidth="1"/>
    <col min="25" max="25" width="19.42578125" customWidth="1"/>
    <col min="26" max="26" width="14.42578125" customWidth="1"/>
    <col min="27" max="27" width="11" customWidth="1"/>
    <col min="28" max="28" width="9.7109375" customWidth="1"/>
    <col min="29" max="29" width="12.7109375" bestFit="1" customWidth="1"/>
    <col min="30" max="30" width="14.5703125" bestFit="1" customWidth="1"/>
    <col min="31" max="31" width="12.7109375" bestFit="1" customWidth="1"/>
    <col min="32" max="32" width="15.42578125" customWidth="1"/>
    <col min="33" max="33" width="14.5703125" customWidth="1"/>
    <col min="34" max="34" width="12.28515625" customWidth="1"/>
    <col min="35" max="35" width="10.28515625" customWidth="1"/>
    <col min="36" max="36" width="12.140625" customWidth="1"/>
    <col min="37" max="37" width="13.28515625" customWidth="1"/>
    <col min="38" max="38" width="12" customWidth="1"/>
    <col min="39" max="39" width="18.140625" customWidth="1"/>
    <col min="40" max="40" width="14.7109375" bestFit="1" customWidth="1"/>
    <col min="41" max="41" width="11.7109375" customWidth="1"/>
    <col min="42" max="42" width="16.7109375" customWidth="1"/>
    <col min="43" max="43" width="17.5703125" customWidth="1"/>
    <col min="44" max="44" width="18" customWidth="1"/>
    <col min="45" max="45" width="17" customWidth="1"/>
  </cols>
  <sheetData>
    <row r="1" spans="1:102" ht="24" thickBot="1">
      <c r="D1" s="72" t="s">
        <v>348</v>
      </c>
      <c r="E1" s="72"/>
      <c r="F1" s="72"/>
      <c r="G1" s="72"/>
      <c r="H1" s="72"/>
      <c r="AD1" cm="1">
        <f t="array" ref="AD1:AS1" xml:space="preserve"> COLUMN(AD10:AS10)</f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</row>
    <row r="2" spans="1:102" ht="108" hidden="1" customHeight="1" thickBot="1">
      <c r="A2" s="11" t="s">
        <v>0</v>
      </c>
      <c r="B2" s="15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26" t="s">
        <v>101</v>
      </c>
      <c r="AE2" s="29" t="str">
        <f>G27</f>
        <v>conclusion</v>
      </c>
      <c r="AF2" s="26" t="str">
        <f>G25</f>
        <v>strengthen</v>
      </c>
      <c r="AG2" s="29" t="str">
        <f>G19</f>
        <v>weaken</v>
      </c>
      <c r="AH2" s="26" t="str">
        <f>G23</f>
        <v>bold face CR</v>
      </c>
      <c r="AI2" s="29" t="s">
        <v>173</v>
      </c>
      <c r="AJ2" s="26" t="str">
        <f>G108</f>
        <v>must be true</v>
      </c>
      <c r="AK2" s="29" t="s">
        <v>283</v>
      </c>
      <c r="AL2" s="26" t="str">
        <f>G115</f>
        <v>paradox</v>
      </c>
      <c r="AM2" s="29" t="s">
        <v>306</v>
      </c>
      <c r="AN2" s="26" t="str">
        <f>G78</f>
        <v>logical flaw</v>
      </c>
      <c r="AO2" s="29" t="str">
        <f>G116</f>
        <v>additional evidence</v>
      </c>
      <c r="AP2" s="26" t="str">
        <f>G118</f>
        <v>similar reasoning</v>
      </c>
      <c r="AQ2" s="29" t="str">
        <f>G121</f>
        <v>evaluate</v>
      </c>
      <c r="AR2" s="29" t="str">
        <f>G21</f>
        <v>complete passage</v>
      </c>
      <c r="AS2" s="26" t="str">
        <f>G107</f>
        <v>Method of reasoning</v>
      </c>
      <c r="AT2" s="12"/>
    </row>
    <row r="3" spans="1:102" ht="17.25" thickBot="1">
      <c r="A3" s="1" t="s">
        <v>1</v>
      </c>
      <c r="B3" s="1" t="s">
        <v>2</v>
      </c>
      <c r="D3" s="69" t="s">
        <v>241</v>
      </c>
      <c r="E3" s="63"/>
      <c r="F3" s="63"/>
      <c r="G3" s="63"/>
      <c r="H3" s="63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26"/>
      <c r="AE3" s="29"/>
      <c r="AF3" s="26"/>
      <c r="AG3" s="29"/>
      <c r="AH3" s="26"/>
      <c r="AI3" s="29"/>
      <c r="AJ3" s="26"/>
      <c r="AK3" s="29"/>
      <c r="AL3" s="26"/>
      <c r="AM3" s="29"/>
      <c r="AN3" s="31"/>
      <c r="AO3" s="29"/>
      <c r="AP3" s="26"/>
      <c r="AQ3" s="29"/>
      <c r="AR3" s="29"/>
      <c r="AS3" s="26"/>
      <c r="AT3" s="12"/>
      <c r="AW3" t="s">
        <v>463</v>
      </c>
    </row>
    <row r="4" spans="1:102">
      <c r="A4" s="2" t="s">
        <v>3</v>
      </c>
      <c r="B4" s="3" t="s">
        <v>5</v>
      </c>
      <c r="D4" s="68" t="s">
        <v>289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26" t="s">
        <v>25</v>
      </c>
      <c r="AE4" s="29"/>
      <c r="AF4" s="26"/>
      <c r="AG4" s="29"/>
      <c r="AH4" s="26"/>
      <c r="AI4" s="29"/>
      <c r="AJ4" s="26"/>
      <c r="AK4" s="29"/>
      <c r="AL4" s="26"/>
      <c r="AM4" s="29"/>
      <c r="AN4" s="31"/>
      <c r="AO4" s="29"/>
      <c r="AP4" s="26"/>
      <c r="AQ4" s="29"/>
      <c r="AR4" s="29"/>
      <c r="AS4" s="26"/>
      <c r="AT4" s="12"/>
    </row>
    <row r="5" spans="1:102" ht="45">
      <c r="A5" s="4" t="s">
        <v>4</v>
      </c>
      <c r="B5" s="5" t="s">
        <v>6</v>
      </c>
      <c r="D5" s="12"/>
      <c r="E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27" t="s">
        <v>6</v>
      </c>
      <c r="AE5" s="30" t="s">
        <v>7</v>
      </c>
      <c r="AF5" s="27" t="s">
        <v>8</v>
      </c>
      <c r="AG5" s="30" t="s">
        <v>9</v>
      </c>
      <c r="AH5" s="27" t="s">
        <v>10</v>
      </c>
      <c r="AI5" s="30" t="s">
        <v>11</v>
      </c>
      <c r="AJ5" s="27" t="s">
        <v>12</v>
      </c>
      <c r="AK5" s="30" t="s">
        <v>13</v>
      </c>
      <c r="AL5" s="27" t="s">
        <v>14</v>
      </c>
      <c r="AM5" s="30" t="s">
        <v>15</v>
      </c>
      <c r="AN5" s="27" t="s">
        <v>16</v>
      </c>
      <c r="AO5" s="30" t="s">
        <v>17</v>
      </c>
      <c r="AP5" s="27" t="s">
        <v>18</v>
      </c>
      <c r="AQ5" s="30" t="s">
        <v>19</v>
      </c>
      <c r="AR5" s="30" t="s">
        <v>20</v>
      </c>
      <c r="AS5" s="27" t="s">
        <v>21</v>
      </c>
      <c r="AT5" s="12"/>
      <c r="AU5" s="23" t="s">
        <v>48</v>
      </c>
    </row>
    <row r="6" spans="1:102">
      <c r="A6" s="6"/>
      <c r="B6" s="20" t="s">
        <v>7</v>
      </c>
      <c r="C6" s="21" t="s">
        <v>37</v>
      </c>
      <c r="D6" s="22"/>
      <c r="E6" s="21" t="s">
        <v>42</v>
      </c>
      <c r="F6" s="22"/>
      <c r="H6" s="19"/>
      <c r="I6" s="19"/>
      <c r="J6" s="19"/>
      <c r="K6" s="12" t="s">
        <v>114</v>
      </c>
      <c r="L6" s="12"/>
      <c r="M6" s="48" t="s">
        <v>121</v>
      </c>
      <c r="N6" s="49" t="s">
        <v>122</v>
      </c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 t="s">
        <v>26</v>
      </c>
      <c r="AC6" s="19"/>
      <c r="AD6" s="26">
        <f t="shared" ref="AD6:AS6" si="0">COUNTA(AD$15:AD$476)</f>
        <v>40</v>
      </c>
      <c r="AE6" s="26">
        <f t="shared" si="0"/>
        <v>21</v>
      </c>
      <c r="AF6" s="26">
        <f t="shared" si="0"/>
        <v>42</v>
      </c>
      <c r="AG6" s="26">
        <f t="shared" si="0"/>
        <v>45</v>
      </c>
      <c r="AH6" s="26">
        <f t="shared" si="0"/>
        <v>21</v>
      </c>
      <c r="AI6" s="26">
        <f t="shared" si="0"/>
        <v>29</v>
      </c>
      <c r="AJ6" s="26">
        <f t="shared" si="0"/>
        <v>4</v>
      </c>
      <c r="AK6" s="26">
        <f t="shared" si="0"/>
        <v>1</v>
      </c>
      <c r="AL6" s="26">
        <f t="shared" si="0"/>
        <v>17</v>
      </c>
      <c r="AM6" s="26">
        <f t="shared" si="0"/>
        <v>1</v>
      </c>
      <c r="AN6" s="26">
        <f t="shared" si="0"/>
        <v>17</v>
      </c>
      <c r="AO6" s="26">
        <f t="shared" si="0"/>
        <v>12</v>
      </c>
      <c r="AP6" s="26">
        <f t="shared" si="0"/>
        <v>8</v>
      </c>
      <c r="AQ6" s="26">
        <f t="shared" si="0"/>
        <v>25</v>
      </c>
      <c r="AR6" s="26">
        <f t="shared" si="0"/>
        <v>6</v>
      </c>
      <c r="AS6" s="26">
        <f t="shared" si="0"/>
        <v>3</v>
      </c>
      <c r="AT6" s="12"/>
    </row>
    <row r="7" spans="1:102">
      <c r="A7" s="6"/>
      <c r="B7" s="5" t="s">
        <v>8</v>
      </c>
      <c r="C7" s="18"/>
      <c r="D7" s="17" t="s">
        <v>41</v>
      </c>
      <c r="E7" s="19"/>
      <c r="F7" s="12" t="s">
        <v>43</v>
      </c>
      <c r="I7" s="12"/>
      <c r="J7" s="12"/>
      <c r="K7" s="12" t="s">
        <v>115</v>
      </c>
      <c r="L7" s="12"/>
      <c r="M7" s="12" t="s">
        <v>118</v>
      </c>
      <c r="N7" s="12" t="s">
        <v>123</v>
      </c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t="s">
        <v>27</v>
      </c>
      <c r="AC7" s="12"/>
      <c r="AD7" s="28">
        <f t="shared" ref="AD7:AS7" si="1">IFERROR(COUNTIF(AD$15:AD$476,"1C"),"NA")</f>
        <v>32</v>
      </c>
      <c r="AE7" s="28">
        <f t="shared" si="1"/>
        <v>18</v>
      </c>
      <c r="AF7" s="28">
        <f t="shared" si="1"/>
        <v>26</v>
      </c>
      <c r="AG7" s="28">
        <f t="shared" si="1"/>
        <v>29</v>
      </c>
      <c r="AH7" s="28">
        <f t="shared" si="1"/>
        <v>14</v>
      </c>
      <c r="AI7" s="28">
        <f t="shared" si="1"/>
        <v>19</v>
      </c>
      <c r="AJ7" s="28">
        <f t="shared" si="1"/>
        <v>1</v>
      </c>
      <c r="AK7" s="28">
        <f t="shared" si="1"/>
        <v>1</v>
      </c>
      <c r="AL7" s="28">
        <f t="shared" si="1"/>
        <v>13</v>
      </c>
      <c r="AM7" s="28">
        <f t="shared" si="1"/>
        <v>1</v>
      </c>
      <c r="AN7" s="28">
        <f t="shared" si="1"/>
        <v>12</v>
      </c>
      <c r="AO7" s="28">
        <f t="shared" si="1"/>
        <v>7</v>
      </c>
      <c r="AP7" s="28">
        <f t="shared" si="1"/>
        <v>4</v>
      </c>
      <c r="AQ7" s="28">
        <f t="shared" si="1"/>
        <v>17</v>
      </c>
      <c r="AR7" s="28">
        <f t="shared" si="1"/>
        <v>3</v>
      </c>
      <c r="AS7" s="28">
        <f t="shared" si="1"/>
        <v>2</v>
      </c>
      <c r="AT7" s="12"/>
    </row>
    <row r="8" spans="1:102">
      <c r="A8" s="6"/>
      <c r="B8" s="5" t="s">
        <v>9</v>
      </c>
      <c r="C8" s="13">
        <v>700</v>
      </c>
      <c r="D8" s="16">
        <f ca="1">IFERROR(AVERAGEIF($E$15:$E$980,C8,$F$15:$F$98),"NA")</f>
        <v>2.9216748299319724</v>
      </c>
      <c r="E8" s="16">
        <f>F8</f>
        <v>2</v>
      </c>
      <c r="F8" s="16">
        <v>2</v>
      </c>
      <c r="I8" s="12"/>
      <c r="J8" s="12"/>
      <c r="K8" t="s">
        <v>119</v>
      </c>
      <c r="M8" s="12" t="s">
        <v>111</v>
      </c>
      <c r="N8" s="50" t="s">
        <v>125</v>
      </c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t="s">
        <v>28</v>
      </c>
      <c r="AC8" s="12"/>
      <c r="AD8" s="28">
        <f t="shared" ref="AD8:AS8" si="2">IFERROR(COUNTIF(AD$15:AD$477,"1W"),"NA")</f>
        <v>8</v>
      </c>
      <c r="AE8" s="28">
        <f t="shared" si="2"/>
        <v>3</v>
      </c>
      <c r="AF8" s="28">
        <f t="shared" si="2"/>
        <v>16</v>
      </c>
      <c r="AG8" s="28">
        <f t="shared" si="2"/>
        <v>15</v>
      </c>
      <c r="AH8" s="28">
        <f t="shared" si="2"/>
        <v>7</v>
      </c>
      <c r="AI8" s="28">
        <f t="shared" si="2"/>
        <v>10</v>
      </c>
      <c r="AJ8" s="28">
        <f t="shared" si="2"/>
        <v>3</v>
      </c>
      <c r="AK8" s="28">
        <f t="shared" si="2"/>
        <v>0</v>
      </c>
      <c r="AL8" s="28">
        <f t="shared" si="2"/>
        <v>4</v>
      </c>
      <c r="AM8" s="28">
        <f t="shared" si="2"/>
        <v>0</v>
      </c>
      <c r="AN8" s="28">
        <f t="shared" si="2"/>
        <v>5</v>
      </c>
      <c r="AO8" s="28">
        <f t="shared" si="2"/>
        <v>5</v>
      </c>
      <c r="AP8" s="28">
        <f t="shared" si="2"/>
        <v>4</v>
      </c>
      <c r="AQ8" s="28">
        <f t="shared" si="2"/>
        <v>8</v>
      </c>
      <c r="AR8" s="28">
        <f t="shared" si="2"/>
        <v>3</v>
      </c>
      <c r="AS8" s="28">
        <f t="shared" si="2"/>
        <v>1</v>
      </c>
      <c r="AT8" s="12"/>
      <c r="AW8" t="str">
        <f>AD5</f>
        <v>1. Assumptions</v>
      </c>
      <c r="AX8" t="str">
        <f t="shared" ref="AX8:BL8" si="3">AE5</f>
        <v>2. Conclusion</v>
      </c>
      <c r="AY8" t="str">
        <f t="shared" si="3"/>
        <v>3. Strengthen Argument</v>
      </c>
      <c r="AZ8" t="str">
        <f t="shared" si="3"/>
        <v>4. Weaken Argument</v>
      </c>
      <c r="BA8" t="str">
        <f t="shared" si="3"/>
        <v>5. Bold Face CR</v>
      </c>
      <c r="BB8" t="str">
        <f t="shared" si="3"/>
        <v>6. Inference</v>
      </c>
      <c r="BC8" t="str">
        <f t="shared" si="3"/>
        <v>7. Must Be True</v>
      </c>
      <c r="BD8" t="str">
        <f t="shared" si="3"/>
        <v>8. Cause and Effect</v>
      </c>
      <c r="BE8" t="str">
        <f t="shared" si="3"/>
        <v>9. Resolve a Paradox</v>
      </c>
      <c r="BF8" t="str">
        <f t="shared" si="3"/>
        <v>10. Numbers and Percents</v>
      </c>
      <c r="BG8" t="str">
        <f t="shared" si="3"/>
        <v>11. Logical Flaw</v>
      </c>
      <c r="BH8" t="str">
        <f t="shared" si="3"/>
        <v>12. Additional Evidence</v>
      </c>
      <c r="BI8" t="str">
        <f t="shared" si="3"/>
        <v>13. Similar Reasoning</v>
      </c>
      <c r="BJ8" t="str">
        <f t="shared" si="3"/>
        <v>14. Argument Evaluation</v>
      </c>
      <c r="BK8" t="str">
        <f t="shared" si="3"/>
        <v>15. Complete the Passage</v>
      </c>
      <c r="BL8" t="str">
        <f t="shared" si="3"/>
        <v>16. Method of Reasoning</v>
      </c>
    </row>
    <row r="9" spans="1:102">
      <c r="A9" s="6"/>
      <c r="B9" s="5" t="s">
        <v>10</v>
      </c>
      <c r="C9" s="13" t="s">
        <v>38</v>
      </c>
      <c r="D9" s="16">
        <f ca="1">IFERROR(AVERAGEIF($E$15:$E$980,C9,$F$15:$F$98),"NA")</f>
        <v>2.7601833333333339</v>
      </c>
      <c r="E9" s="16">
        <f t="shared" ref="E9:E11" si="4">F9</f>
        <v>2</v>
      </c>
      <c r="F9" s="16">
        <v>2</v>
      </c>
      <c r="H9" s="13" t="s">
        <v>242</v>
      </c>
      <c r="I9" s="12"/>
      <c r="J9" s="12"/>
      <c r="K9" s="12" t="s">
        <v>120</v>
      </c>
      <c r="L9" s="12"/>
      <c r="M9" s="12" t="s">
        <v>112</v>
      </c>
      <c r="N9" s="12" t="s">
        <v>124</v>
      </c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3" t="str">
        <f>H9</f>
        <v>AVG TIME PER Q TYPE</v>
      </c>
      <c r="AC9" s="12"/>
      <c r="AD9" s="71">
        <f t="shared" ref="AD9:AS9" si="5">IFERROR(AVERAGEIF($G$15:$G$909,AD$2,$F$15:$F$909),"NA")</f>
        <v>2.5035042735042734</v>
      </c>
      <c r="AE9" s="70">
        <f t="shared" si="5"/>
        <v>2.0703333333333331</v>
      </c>
      <c r="AF9" s="64">
        <f t="shared" si="5"/>
        <v>2.9194444444444447</v>
      </c>
      <c r="AG9" s="64">
        <f>IFERROR(AVERAGEIF($G$15:$G$909,AG$2,$F$15:$F$909),"NA")</f>
        <v>2.9432463768115933</v>
      </c>
      <c r="AH9" s="64">
        <f t="shared" si="5"/>
        <v>3.9746031746031738</v>
      </c>
      <c r="AI9" s="64">
        <f t="shared" si="5"/>
        <v>2.6925287356321843</v>
      </c>
      <c r="AJ9" s="64">
        <f t="shared" si="5"/>
        <v>3.2524999999999999</v>
      </c>
      <c r="AK9" s="64">
        <f t="shared" si="5"/>
        <v>3.7</v>
      </c>
      <c r="AL9" s="64">
        <f t="shared" si="5"/>
        <v>2.5559523809523808</v>
      </c>
      <c r="AM9" s="64">
        <f t="shared" si="5"/>
        <v>2.2000000000000002</v>
      </c>
      <c r="AN9" s="64">
        <f t="shared" si="5"/>
        <v>2.8411458333333335</v>
      </c>
      <c r="AO9" s="64">
        <f t="shared" si="5"/>
        <v>3.2939393939393948</v>
      </c>
      <c r="AP9" s="64">
        <f t="shared" si="5"/>
        <v>3.8458333333333337</v>
      </c>
      <c r="AQ9" s="64">
        <f t="shared" si="5"/>
        <v>2.980952380952381</v>
      </c>
      <c r="AR9" s="64">
        <f t="shared" si="5"/>
        <v>2.497211111111111</v>
      </c>
      <c r="AS9" s="64">
        <f t="shared" si="5"/>
        <v>2.9444444444444446</v>
      </c>
      <c r="AT9" s="12"/>
      <c r="AW9" s="65">
        <f>AD9</f>
        <v>2.5035042735042734</v>
      </c>
      <c r="AX9" s="65">
        <f t="shared" ref="AX9:BL10" si="6">AE9</f>
        <v>2.0703333333333331</v>
      </c>
      <c r="AY9" s="65">
        <f t="shared" si="6"/>
        <v>2.9194444444444447</v>
      </c>
      <c r="AZ9" s="65">
        <f t="shared" si="6"/>
        <v>2.9432463768115933</v>
      </c>
      <c r="BA9" s="65">
        <f t="shared" si="6"/>
        <v>3.9746031746031738</v>
      </c>
      <c r="BB9" s="65">
        <f t="shared" si="6"/>
        <v>2.6925287356321843</v>
      </c>
      <c r="BC9" s="65">
        <f t="shared" si="6"/>
        <v>3.2524999999999999</v>
      </c>
      <c r="BD9" s="65">
        <f t="shared" si="6"/>
        <v>3.7</v>
      </c>
      <c r="BE9" s="65">
        <f t="shared" si="6"/>
        <v>2.5559523809523808</v>
      </c>
      <c r="BF9" s="65">
        <f t="shared" si="6"/>
        <v>2.2000000000000002</v>
      </c>
      <c r="BG9" s="65">
        <f t="shared" si="6"/>
        <v>2.8411458333333335</v>
      </c>
      <c r="BH9" s="65">
        <f t="shared" si="6"/>
        <v>3.2939393939393948</v>
      </c>
      <c r="BI9" s="65">
        <f t="shared" si="6"/>
        <v>3.8458333333333337</v>
      </c>
      <c r="BJ9" s="65">
        <f t="shared" si="6"/>
        <v>2.980952380952381</v>
      </c>
      <c r="BK9" s="65">
        <f t="shared" si="6"/>
        <v>2.497211111111111</v>
      </c>
      <c r="BL9" s="65">
        <f t="shared" si="6"/>
        <v>2.9444444444444446</v>
      </c>
    </row>
    <row r="10" spans="1:102">
      <c r="A10" s="6"/>
      <c r="B10" s="5" t="s">
        <v>11</v>
      </c>
      <c r="C10" s="13" t="s">
        <v>39</v>
      </c>
      <c r="D10" s="16">
        <f ca="1">IFERROR(AVERAGEIF($E$15:$E$980,C10,$F$15:$F$98),"NA")</f>
        <v>2.35</v>
      </c>
      <c r="E10" s="16">
        <f t="shared" si="4"/>
        <v>2</v>
      </c>
      <c r="F10" s="16">
        <v>2</v>
      </c>
      <c r="I10" s="12"/>
      <c r="J10" s="12"/>
      <c r="K10" s="12" t="s">
        <v>47</v>
      </c>
      <c r="L10" s="12"/>
      <c r="M10" s="12" t="s">
        <v>113</v>
      </c>
      <c r="N10" s="50" t="s">
        <v>126</v>
      </c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t="s">
        <v>29</v>
      </c>
      <c r="AC10" s="12"/>
      <c r="AD10" s="46">
        <f>IFERROR(AD7/AD6,"NA")</f>
        <v>0.8</v>
      </c>
      <c r="AE10" s="47">
        <f>IFERROR(AE7/AE6,"NA")</f>
        <v>0.8571428571428571</v>
      </c>
      <c r="AF10" s="46">
        <f>IFERROR(AF7/AF6,"NA")</f>
        <v>0.61904761904761907</v>
      </c>
      <c r="AG10" s="47">
        <f>IFERROR(AG7/AG6,"NA")</f>
        <v>0.64444444444444449</v>
      </c>
      <c r="AH10" s="46">
        <f t="shared" ref="AH10:AS10" si="7">IFERROR(AH7/AH6,"NA")</f>
        <v>0.66666666666666663</v>
      </c>
      <c r="AI10" s="47">
        <f t="shared" si="7"/>
        <v>0.65517241379310343</v>
      </c>
      <c r="AJ10" s="46">
        <f t="shared" si="7"/>
        <v>0.25</v>
      </c>
      <c r="AK10" s="47">
        <f t="shared" si="7"/>
        <v>1</v>
      </c>
      <c r="AL10" s="46">
        <f t="shared" si="7"/>
        <v>0.76470588235294112</v>
      </c>
      <c r="AM10" s="47">
        <f t="shared" si="7"/>
        <v>1</v>
      </c>
      <c r="AN10" s="46">
        <f t="shared" si="7"/>
        <v>0.70588235294117652</v>
      </c>
      <c r="AO10" s="47">
        <f t="shared" si="7"/>
        <v>0.58333333333333337</v>
      </c>
      <c r="AP10" s="46">
        <f t="shared" si="7"/>
        <v>0.5</v>
      </c>
      <c r="AQ10" s="47">
        <f t="shared" si="7"/>
        <v>0.68</v>
      </c>
      <c r="AR10" s="47">
        <f t="shared" si="7"/>
        <v>0.5</v>
      </c>
      <c r="AS10" s="46">
        <f t="shared" si="7"/>
        <v>0.66666666666666663</v>
      </c>
      <c r="AT10" s="12"/>
      <c r="AW10" s="66">
        <f>AD10</f>
        <v>0.8</v>
      </c>
      <c r="AX10" s="66">
        <f t="shared" si="6"/>
        <v>0.8571428571428571</v>
      </c>
      <c r="AY10" s="66">
        <f t="shared" si="6"/>
        <v>0.61904761904761907</v>
      </c>
      <c r="AZ10" s="66">
        <f t="shared" si="6"/>
        <v>0.64444444444444449</v>
      </c>
      <c r="BA10" s="66">
        <f t="shared" si="6"/>
        <v>0.66666666666666663</v>
      </c>
      <c r="BB10" s="66">
        <f t="shared" si="6"/>
        <v>0.65517241379310343</v>
      </c>
      <c r="BC10" s="66">
        <f t="shared" si="6"/>
        <v>0.25</v>
      </c>
      <c r="BD10" s="66">
        <f t="shared" si="6"/>
        <v>1</v>
      </c>
      <c r="BE10" s="66">
        <f t="shared" si="6"/>
        <v>0.76470588235294112</v>
      </c>
      <c r="BF10" s="66">
        <f t="shared" si="6"/>
        <v>1</v>
      </c>
      <c r="BG10" s="66">
        <f t="shared" si="6"/>
        <v>0.70588235294117652</v>
      </c>
      <c r="BH10" s="66">
        <f t="shared" si="6"/>
        <v>0.58333333333333337</v>
      </c>
      <c r="BI10" s="66">
        <f t="shared" si="6"/>
        <v>0.5</v>
      </c>
      <c r="BJ10" s="66">
        <f t="shared" si="6"/>
        <v>0.68</v>
      </c>
      <c r="BK10" s="66">
        <f t="shared" si="6"/>
        <v>0.5</v>
      </c>
      <c r="BL10" s="66">
        <f t="shared" si="6"/>
        <v>0.66666666666666663</v>
      </c>
    </row>
    <row r="11" spans="1:102">
      <c r="A11" s="6"/>
      <c r="B11" s="5" t="s">
        <v>12</v>
      </c>
      <c r="C11" s="13" t="s">
        <v>40</v>
      </c>
      <c r="D11" s="16" t="str">
        <f ca="1">IFERROR(AVERAGEIF($E$15:$E$980,C11,$F$15:$F$98),"NA")</f>
        <v>NA</v>
      </c>
      <c r="E11" s="16">
        <f t="shared" si="4"/>
        <v>2</v>
      </c>
      <c r="F11" s="16">
        <v>2</v>
      </c>
      <c r="H11" s="12" t="s">
        <v>56</v>
      </c>
      <c r="M11" s="12"/>
      <c r="N11" s="12"/>
      <c r="O11" s="12"/>
      <c r="P11" s="12"/>
      <c r="Q11" s="33" t="s">
        <v>296</v>
      </c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t="s">
        <v>30</v>
      </c>
      <c r="AC11" s="12"/>
      <c r="AD11" s="46">
        <f>IFERROR(AD8/AD$6,"NA")</f>
        <v>0.2</v>
      </c>
      <c r="AE11" s="46">
        <f>IFERROR(AE8/AE$6,"NA")</f>
        <v>0.14285714285714285</v>
      </c>
      <c r="AF11" s="46">
        <f>IFERROR(AF8/AF$6,"NA")</f>
        <v>0.38095238095238093</v>
      </c>
      <c r="AG11" s="46">
        <f t="shared" ref="AG11:AS11" si="8">IFERROR(AG8/AG$6,"NA")</f>
        <v>0.33333333333333331</v>
      </c>
      <c r="AH11" s="46">
        <f t="shared" si="8"/>
        <v>0.33333333333333331</v>
      </c>
      <c r="AI11" s="46">
        <f t="shared" si="8"/>
        <v>0.34482758620689657</v>
      </c>
      <c r="AJ11" s="46">
        <f t="shared" si="8"/>
        <v>0.75</v>
      </c>
      <c r="AK11" s="46">
        <f t="shared" si="8"/>
        <v>0</v>
      </c>
      <c r="AL11" s="46">
        <f t="shared" si="8"/>
        <v>0.23529411764705882</v>
      </c>
      <c r="AM11" s="46">
        <f t="shared" si="8"/>
        <v>0</v>
      </c>
      <c r="AN11" s="46">
        <f t="shared" si="8"/>
        <v>0.29411764705882354</v>
      </c>
      <c r="AO11" s="46">
        <f t="shared" si="8"/>
        <v>0.41666666666666669</v>
      </c>
      <c r="AP11" s="46">
        <f t="shared" si="8"/>
        <v>0.5</v>
      </c>
      <c r="AQ11" s="46">
        <f t="shared" si="8"/>
        <v>0.32</v>
      </c>
      <c r="AR11" s="46">
        <f t="shared" si="8"/>
        <v>0.5</v>
      </c>
      <c r="AS11" s="46">
        <f t="shared" si="8"/>
        <v>0.33333333333333331</v>
      </c>
      <c r="AT11" s="12"/>
      <c r="AW11">
        <f>AD6</f>
        <v>40</v>
      </c>
      <c r="AX11">
        <f t="shared" ref="AX11:BL11" si="9">AE6</f>
        <v>21</v>
      </c>
      <c r="AY11">
        <f t="shared" si="9"/>
        <v>42</v>
      </c>
      <c r="AZ11">
        <f t="shared" si="9"/>
        <v>45</v>
      </c>
      <c r="BA11">
        <f t="shared" si="9"/>
        <v>21</v>
      </c>
      <c r="BB11">
        <f t="shared" si="9"/>
        <v>29</v>
      </c>
      <c r="BC11">
        <f t="shared" si="9"/>
        <v>4</v>
      </c>
      <c r="BD11">
        <f t="shared" si="9"/>
        <v>1</v>
      </c>
      <c r="BE11">
        <f t="shared" si="9"/>
        <v>17</v>
      </c>
      <c r="BF11">
        <f t="shared" si="9"/>
        <v>1</v>
      </c>
      <c r="BG11">
        <f t="shared" si="9"/>
        <v>17</v>
      </c>
      <c r="BH11">
        <f t="shared" si="9"/>
        <v>12</v>
      </c>
      <c r="BI11">
        <f t="shared" si="9"/>
        <v>8</v>
      </c>
      <c r="BJ11">
        <f t="shared" si="9"/>
        <v>25</v>
      </c>
      <c r="BK11">
        <f t="shared" si="9"/>
        <v>6</v>
      </c>
      <c r="BL11">
        <f t="shared" si="9"/>
        <v>3</v>
      </c>
    </row>
    <row r="12" spans="1:102">
      <c r="A12" s="6"/>
      <c r="B12" s="5" t="s">
        <v>13</v>
      </c>
      <c r="D12" s="13"/>
      <c r="I12" s="12" t="s">
        <v>52</v>
      </c>
      <c r="J12" s="12"/>
      <c r="K12" s="12"/>
      <c r="L12" s="12"/>
      <c r="M12" s="12"/>
      <c r="N12" s="12"/>
      <c r="O12" s="33" t="s">
        <v>297</v>
      </c>
      <c r="P12" s="33" t="s">
        <v>290</v>
      </c>
      <c r="Q12" s="33" t="s">
        <v>293</v>
      </c>
      <c r="R12" s="33" t="s">
        <v>299</v>
      </c>
      <c r="S12" s="12"/>
      <c r="T12" s="33" t="s">
        <v>170</v>
      </c>
      <c r="U12" s="33" t="s">
        <v>103</v>
      </c>
      <c r="V12" s="33" t="s">
        <v>107</v>
      </c>
      <c r="W12" s="33" t="s">
        <v>266</v>
      </c>
      <c r="X12" s="67" t="s">
        <v>270</v>
      </c>
      <c r="Y12" s="67" t="s">
        <v>277</v>
      </c>
      <c r="Z12" s="67" t="s">
        <v>273</v>
      </c>
      <c r="AA12" s="33" t="s">
        <v>88</v>
      </c>
      <c r="AB12" s="33" t="s">
        <v>64</v>
      </c>
      <c r="AC12" s="67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12"/>
    </row>
    <row r="13" spans="1:102">
      <c r="A13" s="6"/>
      <c r="B13" s="5" t="s">
        <v>14</v>
      </c>
      <c r="I13" s="12" t="s">
        <v>52</v>
      </c>
      <c r="J13" s="12"/>
      <c r="K13" s="33" t="s">
        <v>281</v>
      </c>
      <c r="L13" s="33" t="s">
        <v>304</v>
      </c>
      <c r="M13" s="33" t="s">
        <v>116</v>
      </c>
      <c r="N13" s="33" t="s">
        <v>57</v>
      </c>
      <c r="O13" s="33" t="s">
        <v>298</v>
      </c>
      <c r="P13" s="33" t="s">
        <v>291</v>
      </c>
      <c r="Q13" s="33" t="s">
        <v>294</v>
      </c>
      <c r="R13" s="33" t="s">
        <v>300</v>
      </c>
      <c r="S13" s="33" t="s">
        <v>59</v>
      </c>
      <c r="T13" s="33" t="s">
        <v>171</v>
      </c>
      <c r="U13" s="33" t="s">
        <v>104</v>
      </c>
      <c r="V13" s="33" t="s">
        <v>108</v>
      </c>
      <c r="W13" s="33" t="s">
        <v>267</v>
      </c>
      <c r="X13" s="67" t="s">
        <v>271</v>
      </c>
      <c r="Y13" s="67" t="s">
        <v>276</v>
      </c>
      <c r="Z13" s="67" t="s">
        <v>274</v>
      </c>
      <c r="AA13" s="33" t="s">
        <v>89</v>
      </c>
      <c r="AB13" s="33" t="s">
        <v>65</v>
      </c>
      <c r="AC13" s="33" t="s">
        <v>215</v>
      </c>
      <c r="AD13" s="62">
        <f>AD6/SUM($AD$6:$AS$6)</f>
        <v>0.13698630136986301</v>
      </c>
      <c r="AE13" s="62">
        <f t="shared" ref="AE13:AS13" si="10">AE6/SUM($AD$6:$AS$6)</f>
        <v>7.1917808219178078E-2</v>
      </c>
      <c r="AF13" s="62">
        <f t="shared" si="10"/>
        <v>0.14383561643835616</v>
      </c>
      <c r="AG13" s="62">
        <f t="shared" si="10"/>
        <v>0.1541095890410959</v>
      </c>
      <c r="AH13" s="62">
        <f t="shared" si="10"/>
        <v>7.1917808219178078E-2</v>
      </c>
      <c r="AI13" s="62">
        <f t="shared" si="10"/>
        <v>9.9315068493150679E-2</v>
      </c>
      <c r="AJ13" s="62">
        <f t="shared" si="10"/>
        <v>1.3698630136986301E-2</v>
      </c>
      <c r="AK13" s="62">
        <f t="shared" si="10"/>
        <v>3.4246575342465752E-3</v>
      </c>
      <c r="AL13" s="62">
        <f t="shared" si="10"/>
        <v>5.8219178082191778E-2</v>
      </c>
      <c r="AM13" s="62">
        <f t="shared" si="10"/>
        <v>3.4246575342465752E-3</v>
      </c>
      <c r="AN13" s="62">
        <f t="shared" si="10"/>
        <v>5.8219178082191778E-2</v>
      </c>
      <c r="AO13" s="62">
        <f t="shared" si="10"/>
        <v>4.1095890410958902E-2</v>
      </c>
      <c r="AP13" s="62">
        <f t="shared" si="10"/>
        <v>2.7397260273972601E-2</v>
      </c>
      <c r="AQ13" s="62">
        <f t="shared" si="10"/>
        <v>8.5616438356164379E-2</v>
      </c>
      <c r="AR13" s="62">
        <f t="shared" si="10"/>
        <v>2.0547945205479451E-2</v>
      </c>
      <c r="AS13" s="62">
        <f t="shared" si="10"/>
        <v>1.0273972602739725E-2</v>
      </c>
      <c r="AT13" s="12"/>
    </row>
    <row r="14" spans="1:102" ht="15.75" thickBot="1">
      <c r="A14" s="6"/>
      <c r="B14" s="5" t="s">
        <v>15</v>
      </c>
      <c r="D14" s="25" t="s">
        <v>24</v>
      </c>
      <c r="E14" s="25" t="s">
        <v>31</v>
      </c>
      <c r="F14" s="25" t="s">
        <v>33</v>
      </c>
      <c r="G14" s="25" t="s">
        <v>36</v>
      </c>
      <c r="H14" s="25" t="s">
        <v>48</v>
      </c>
      <c r="I14" s="12" t="s">
        <v>52</v>
      </c>
      <c r="J14" s="12"/>
      <c r="K14" s="33" t="s">
        <v>282</v>
      </c>
      <c r="L14" s="33" t="s">
        <v>305</v>
      </c>
      <c r="M14" s="33" t="s">
        <v>117</v>
      </c>
      <c r="N14" s="33" t="s">
        <v>58</v>
      </c>
      <c r="O14" s="33" t="s">
        <v>85</v>
      </c>
      <c r="P14" s="33" t="s">
        <v>292</v>
      </c>
      <c r="Q14" s="33" t="s">
        <v>295</v>
      </c>
      <c r="R14" s="33" t="s">
        <v>301</v>
      </c>
      <c r="S14" s="33" t="s">
        <v>60</v>
      </c>
      <c r="T14" s="33" t="s">
        <v>172</v>
      </c>
      <c r="U14" s="33" t="s">
        <v>105</v>
      </c>
      <c r="V14" s="33" t="s">
        <v>109</v>
      </c>
      <c r="W14" s="33" t="s">
        <v>268</v>
      </c>
      <c r="X14" s="67" t="s">
        <v>272</v>
      </c>
      <c r="Y14" s="67" t="s">
        <v>278</v>
      </c>
      <c r="Z14" s="67" t="s">
        <v>275</v>
      </c>
      <c r="AA14" s="33" t="s">
        <v>90</v>
      </c>
      <c r="AB14" s="33" t="s">
        <v>66</v>
      </c>
      <c r="AC14" s="12"/>
      <c r="AD14" s="32" t="str">
        <f>AD5</f>
        <v>1. Assumptions</v>
      </c>
      <c r="AE14" s="32" t="str">
        <f t="shared" ref="AE14:AS14" si="11">AE5</f>
        <v>2. Conclusion</v>
      </c>
      <c r="AF14" s="32" t="str">
        <f t="shared" si="11"/>
        <v>3. Strengthen Argument</v>
      </c>
      <c r="AG14" s="32" t="str">
        <f t="shared" si="11"/>
        <v>4. Weaken Argument</v>
      </c>
      <c r="AH14" s="32" t="str">
        <f t="shared" si="11"/>
        <v>5. Bold Face CR</v>
      </c>
      <c r="AI14" s="32" t="str">
        <f t="shared" si="11"/>
        <v>6. Inference</v>
      </c>
      <c r="AJ14" s="32" t="str">
        <f t="shared" si="11"/>
        <v>7. Must Be True</v>
      </c>
      <c r="AK14" s="32" t="str">
        <f t="shared" si="11"/>
        <v>8. Cause and Effect</v>
      </c>
      <c r="AL14" s="32" t="str">
        <f t="shared" si="11"/>
        <v>9. Resolve a Paradox</v>
      </c>
      <c r="AM14" s="32" t="str">
        <f t="shared" si="11"/>
        <v>10. Numbers and Percents</v>
      </c>
      <c r="AN14" s="32" t="str">
        <f t="shared" si="11"/>
        <v>11. Logical Flaw</v>
      </c>
      <c r="AO14" s="32" t="str">
        <f t="shared" si="11"/>
        <v>12. Additional Evidence</v>
      </c>
      <c r="AP14" s="32" t="str">
        <f t="shared" si="11"/>
        <v>13. Similar Reasoning</v>
      </c>
      <c r="AQ14" s="32" t="str">
        <f t="shared" si="11"/>
        <v>14. Argument Evaluation</v>
      </c>
      <c r="AR14" s="32" t="str">
        <f t="shared" si="11"/>
        <v>15. Complete the Passage</v>
      </c>
      <c r="AS14" s="32" t="str">
        <f t="shared" si="11"/>
        <v>16. Method of Reasoning</v>
      </c>
      <c r="AT14" s="12"/>
      <c r="AW14" t="s">
        <v>237</v>
      </c>
    </row>
    <row r="15" spans="1:102">
      <c r="A15" s="6"/>
      <c r="B15" s="5" t="s">
        <v>16</v>
      </c>
      <c r="D15" s="14">
        <v>44468</v>
      </c>
      <c r="E15">
        <v>700</v>
      </c>
      <c r="F15">
        <v>4.5</v>
      </c>
      <c r="G15" t="s">
        <v>34</v>
      </c>
      <c r="H15" t="s">
        <v>84</v>
      </c>
      <c r="I15" s="12" t="s">
        <v>52</v>
      </c>
      <c r="J15" s="12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 t="s">
        <v>87</v>
      </c>
      <c r="W15" s="34"/>
      <c r="X15" s="34"/>
      <c r="Y15" s="34"/>
      <c r="Z15" s="34"/>
      <c r="AA15" s="34" t="s">
        <v>87</v>
      </c>
      <c r="AB15" s="34"/>
      <c r="AC15" s="12"/>
      <c r="AD15" s="35"/>
      <c r="AE15" s="36"/>
      <c r="AF15" s="35"/>
      <c r="AG15" s="36" t="s">
        <v>32</v>
      </c>
      <c r="AH15" s="35"/>
      <c r="AI15" s="36"/>
      <c r="AJ15" s="35"/>
      <c r="AK15" s="36"/>
      <c r="AL15" s="35"/>
      <c r="AM15" s="36"/>
      <c r="AN15" s="35"/>
      <c r="AO15" s="36"/>
      <c r="AP15" s="35"/>
      <c r="AQ15" s="36"/>
      <c r="AR15" s="36"/>
      <c r="AS15" s="35"/>
      <c r="AT15" s="12" t="str">
        <f>IF(AU15="filled",IF(COUNTIF($AD15:$AS15,"1C"),"C","W"),"")</f>
        <v>C</v>
      </c>
      <c r="AU15" t="str">
        <f t="shared" ref="AU15:AU78" si="12">IF(COUNTA($AD15:$AS15)=0,"missing","filled")</f>
        <v>filled</v>
      </c>
    </row>
    <row r="16" spans="1:102" ht="15" customHeight="1">
      <c r="A16" s="6"/>
      <c r="B16" s="5" t="s">
        <v>17</v>
      </c>
      <c r="D16" s="14">
        <v>44468</v>
      </c>
      <c r="E16">
        <v>700</v>
      </c>
      <c r="F16">
        <v>2.66</v>
      </c>
      <c r="G16" t="s">
        <v>34</v>
      </c>
      <c r="H16" t="s">
        <v>84</v>
      </c>
      <c r="I16" s="12" t="s">
        <v>52</v>
      </c>
      <c r="J16" s="12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 t="s">
        <v>87</v>
      </c>
      <c r="W16" s="34"/>
      <c r="X16" s="34"/>
      <c r="Y16" s="34"/>
      <c r="Z16" s="34"/>
      <c r="AA16" s="34" t="s">
        <v>87</v>
      </c>
      <c r="AB16" s="34"/>
      <c r="AC16" s="12" t="s">
        <v>68</v>
      </c>
      <c r="AD16" s="37"/>
      <c r="AE16" s="38"/>
      <c r="AF16" s="37"/>
      <c r="AG16" s="38" t="s">
        <v>32</v>
      </c>
      <c r="AH16" s="37"/>
      <c r="AI16" s="38"/>
      <c r="AJ16" s="37"/>
      <c r="AK16" s="38"/>
      <c r="AL16" s="37"/>
      <c r="AM16" s="38"/>
      <c r="AN16" s="37"/>
      <c r="AO16" s="38"/>
      <c r="AP16" s="37"/>
      <c r="AQ16" s="38"/>
      <c r="AR16" s="38"/>
      <c r="AS16" s="37"/>
      <c r="AT16" s="12" t="str">
        <f t="shared" ref="AT16:AT79" si="13">IF(AU16="filled",IF(COUNTIF($AD16:$AS16,"1C"),"C","W"),"")</f>
        <v>C</v>
      </c>
      <c r="AU16" t="str">
        <f t="shared" si="12"/>
        <v>filled</v>
      </c>
      <c r="CP16" t="s">
        <v>389</v>
      </c>
      <c r="CQ16" t="s">
        <v>38</v>
      </c>
      <c r="CR16">
        <v>700</v>
      </c>
      <c r="CU16">
        <v>700</v>
      </c>
      <c r="CV16">
        <v>700</v>
      </c>
      <c r="CW16">
        <v>700</v>
      </c>
      <c r="CX16">
        <v>700</v>
      </c>
    </row>
    <row r="17" spans="1:99" ht="15" customHeight="1">
      <c r="A17" s="6"/>
      <c r="B17" s="5" t="s">
        <v>18</v>
      </c>
      <c r="D17" s="14">
        <v>44468</v>
      </c>
      <c r="E17">
        <v>700</v>
      </c>
      <c r="F17">
        <v>5</v>
      </c>
      <c r="G17" t="s">
        <v>35</v>
      </c>
      <c r="H17" t="s">
        <v>84</v>
      </c>
      <c r="I17" s="12" t="s">
        <v>52</v>
      </c>
      <c r="J17" s="12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 t="s">
        <v>87</v>
      </c>
      <c r="W17" s="34"/>
      <c r="X17" s="34"/>
      <c r="Y17" s="34"/>
      <c r="Z17" s="34"/>
      <c r="AA17" s="34" t="s">
        <v>87</v>
      </c>
      <c r="AB17" s="34"/>
      <c r="AC17" s="12" t="s">
        <v>68</v>
      </c>
      <c r="AD17" s="39"/>
      <c r="AE17" s="40"/>
      <c r="AF17" s="39"/>
      <c r="AG17" s="40"/>
      <c r="AH17" s="39"/>
      <c r="AI17" s="40"/>
      <c r="AJ17" s="39"/>
      <c r="AK17" s="40"/>
      <c r="AL17" s="39"/>
      <c r="AM17" s="40"/>
      <c r="AN17" s="39" t="s">
        <v>32</v>
      </c>
      <c r="AO17" s="40"/>
      <c r="AP17" s="39"/>
      <c r="AQ17" s="40"/>
      <c r="AR17" s="40"/>
      <c r="AS17" s="39"/>
      <c r="AT17" s="12" t="str">
        <f t="shared" si="13"/>
        <v>C</v>
      </c>
      <c r="AU17" t="str">
        <f t="shared" si="12"/>
        <v>filled</v>
      </c>
    </row>
    <row r="18" spans="1:99" ht="15" customHeight="1">
      <c r="A18" s="6"/>
      <c r="B18" s="5" t="s">
        <v>19</v>
      </c>
      <c r="D18" s="14">
        <v>44468</v>
      </c>
      <c r="E18">
        <v>700</v>
      </c>
      <c r="F18">
        <v>2</v>
      </c>
      <c r="G18" t="s">
        <v>35</v>
      </c>
      <c r="H18" t="s">
        <v>84</v>
      </c>
      <c r="I18" s="12" t="s">
        <v>52</v>
      </c>
      <c r="J18" s="12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 t="s">
        <v>87</v>
      </c>
      <c r="W18" s="34"/>
      <c r="X18" s="34"/>
      <c r="Y18" s="34"/>
      <c r="Z18" s="34"/>
      <c r="AA18" s="34" t="s">
        <v>87</v>
      </c>
      <c r="AB18" s="34"/>
      <c r="AC18" s="12" t="s">
        <v>68</v>
      </c>
      <c r="AD18" s="37"/>
      <c r="AE18" s="38"/>
      <c r="AF18" s="37"/>
      <c r="AG18" s="38"/>
      <c r="AH18" s="37"/>
      <c r="AI18" s="38"/>
      <c r="AJ18" s="37"/>
      <c r="AK18" s="38"/>
      <c r="AL18" s="37"/>
      <c r="AM18" s="38"/>
      <c r="AN18" s="37" t="s">
        <v>32</v>
      </c>
      <c r="AO18" s="38"/>
      <c r="AP18" s="37"/>
      <c r="AQ18" s="38"/>
      <c r="AR18" s="38"/>
      <c r="AS18" s="37"/>
      <c r="AT18" s="12" t="str">
        <f t="shared" si="13"/>
        <v>C</v>
      </c>
      <c r="AU18" t="str">
        <f t="shared" si="12"/>
        <v>filled</v>
      </c>
    </row>
    <row r="19" spans="1:99" ht="15" customHeight="1">
      <c r="A19" s="6"/>
      <c r="B19" s="5" t="s">
        <v>20</v>
      </c>
      <c r="D19" s="14">
        <v>44468</v>
      </c>
      <c r="E19">
        <v>700</v>
      </c>
      <c r="F19">
        <v>4</v>
      </c>
      <c r="G19" t="s">
        <v>34</v>
      </c>
      <c r="H19" t="s">
        <v>84</v>
      </c>
      <c r="I19" s="12" t="s">
        <v>52</v>
      </c>
      <c r="J19" s="12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 t="s">
        <v>87</v>
      </c>
      <c r="W19" s="34"/>
      <c r="X19" s="34"/>
      <c r="Y19" s="34"/>
      <c r="Z19" s="34"/>
      <c r="AA19" s="34" t="s">
        <v>87</v>
      </c>
      <c r="AB19" s="34"/>
      <c r="AC19" s="12" t="s">
        <v>68</v>
      </c>
      <c r="AD19" s="41"/>
      <c r="AE19" s="42"/>
      <c r="AF19" s="41"/>
      <c r="AG19" s="42" t="s">
        <v>32</v>
      </c>
      <c r="AH19" s="41"/>
      <c r="AI19" s="42"/>
      <c r="AJ19" s="41"/>
      <c r="AK19" s="42"/>
      <c r="AL19" s="41"/>
      <c r="AM19" s="42"/>
      <c r="AN19" s="41"/>
      <c r="AO19" s="42"/>
      <c r="AP19" s="41"/>
      <c r="AQ19" s="42"/>
      <c r="AR19" s="42"/>
      <c r="AS19" s="41"/>
      <c r="AT19" s="12" t="str">
        <f t="shared" si="13"/>
        <v>C</v>
      </c>
      <c r="AU19" t="str">
        <f t="shared" si="12"/>
        <v>filled</v>
      </c>
      <c r="CO19">
        <v>0.25</v>
      </c>
      <c r="CP19" s="77" t="str">
        <f t="shared" ref="CP19:CR46" si="14">IFERROR(COUNTIFS($E$15:$E$472,CP$16,$F$15:$F$472,"&gt;="&amp;$CO19,$AT$15:$AT$472,"C")/COUNTIFS($E$15:$E$472,CP$16,$F$15:$F$472,"&gt;="&amp;$CO19),"NA")</f>
        <v>NA</v>
      </c>
      <c r="CQ19" s="77">
        <f t="shared" si="14"/>
        <v>0.86111111111111116</v>
      </c>
      <c r="CR19" s="77">
        <f t="shared" si="14"/>
        <v>0.65163934426229508</v>
      </c>
    </row>
    <row r="20" spans="1:99" ht="15.75">
      <c r="A20" s="6"/>
      <c r="B20" s="5" t="s">
        <v>21</v>
      </c>
      <c r="D20" s="14">
        <v>44468</v>
      </c>
      <c r="E20">
        <v>700</v>
      </c>
      <c r="F20">
        <v>4</v>
      </c>
      <c r="G20" t="s">
        <v>238</v>
      </c>
      <c r="H20" t="s">
        <v>84</v>
      </c>
      <c r="I20" s="12" t="s">
        <v>52</v>
      </c>
      <c r="J20" s="12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 t="s">
        <v>87</v>
      </c>
      <c r="W20" s="34"/>
      <c r="X20" s="34"/>
      <c r="Y20" s="34"/>
      <c r="Z20" s="34"/>
      <c r="AA20" s="34" t="s">
        <v>87</v>
      </c>
      <c r="AB20" s="34"/>
      <c r="AC20" s="12" t="s">
        <v>68</v>
      </c>
      <c r="AD20" s="37"/>
      <c r="AE20" s="38"/>
      <c r="AF20" s="37"/>
      <c r="AG20" s="38"/>
      <c r="AH20" s="37"/>
      <c r="AI20" s="38"/>
      <c r="AJ20" s="37"/>
      <c r="AK20" s="38"/>
      <c r="AL20" s="37"/>
      <c r="AM20" s="38"/>
      <c r="AN20" s="37"/>
      <c r="AO20" s="38" t="s">
        <v>32</v>
      </c>
      <c r="AP20" s="37"/>
      <c r="AQ20" s="38"/>
      <c r="AR20" s="38"/>
      <c r="AS20" s="37"/>
      <c r="AT20" s="12" t="str">
        <f t="shared" si="13"/>
        <v>C</v>
      </c>
      <c r="AU20" t="str">
        <f t="shared" si="12"/>
        <v>filled</v>
      </c>
      <c r="CO20">
        <f>CO19+0.25</f>
        <v>0.5</v>
      </c>
      <c r="CP20" s="77" t="str">
        <f t="shared" si="14"/>
        <v>NA</v>
      </c>
      <c r="CQ20" s="77">
        <f t="shared" si="14"/>
        <v>0.86111111111111116</v>
      </c>
      <c r="CR20" s="77">
        <f t="shared" si="14"/>
        <v>0.65163934426229508</v>
      </c>
      <c r="CU20" s="78"/>
    </row>
    <row r="21" spans="1:99" ht="16.5" thickBot="1">
      <c r="A21" s="7"/>
      <c r="B21" s="8" t="s">
        <v>5</v>
      </c>
      <c r="D21" s="14">
        <v>44469</v>
      </c>
      <c r="E21">
        <v>700</v>
      </c>
      <c r="F21">
        <v>1.75</v>
      </c>
      <c r="G21" t="s">
        <v>44</v>
      </c>
      <c r="H21" s="24" t="s">
        <v>70</v>
      </c>
      <c r="I21" s="12" t="s">
        <v>52</v>
      </c>
      <c r="J21" s="12"/>
      <c r="K21" s="34" t="s">
        <v>62</v>
      </c>
      <c r="L21" s="34"/>
      <c r="M21" s="34"/>
      <c r="N21" s="34" t="s">
        <v>62</v>
      </c>
      <c r="O21" s="34" t="s">
        <v>87</v>
      </c>
      <c r="P21" s="34"/>
      <c r="Q21" s="34"/>
      <c r="R21" s="34"/>
      <c r="S21" s="34" t="s">
        <v>62</v>
      </c>
      <c r="T21" s="34"/>
      <c r="U21" s="34"/>
      <c r="V21" s="34" t="s">
        <v>87</v>
      </c>
      <c r="W21" s="34"/>
      <c r="X21" s="34"/>
      <c r="Y21" s="34"/>
      <c r="Z21" s="34"/>
      <c r="AA21" s="34" t="s">
        <v>87</v>
      </c>
      <c r="AB21" s="34"/>
      <c r="AC21" s="12" t="s">
        <v>68</v>
      </c>
      <c r="AD21" s="39"/>
      <c r="AE21" s="40"/>
      <c r="AF21" s="39"/>
      <c r="AG21" s="40"/>
      <c r="AH21" s="39"/>
      <c r="AI21" s="40"/>
      <c r="AJ21" s="39"/>
      <c r="AK21" s="40"/>
      <c r="AL21" s="39"/>
      <c r="AM21" s="40"/>
      <c r="AN21" s="39"/>
      <c r="AO21" s="40"/>
      <c r="AP21" s="39"/>
      <c r="AQ21" s="40"/>
      <c r="AR21" s="42" t="s">
        <v>32</v>
      </c>
      <c r="AS21" s="39"/>
      <c r="AT21" s="12" t="str">
        <f t="shared" si="13"/>
        <v>C</v>
      </c>
      <c r="AU21" t="str">
        <f t="shared" si="12"/>
        <v>filled</v>
      </c>
      <c r="CO21">
        <f t="shared" ref="CO21:CO37" si="15">CO20+0.25</f>
        <v>0.75</v>
      </c>
      <c r="CP21" s="77" t="str">
        <f t="shared" si="14"/>
        <v>NA</v>
      </c>
      <c r="CQ21" s="77">
        <f t="shared" si="14"/>
        <v>0.86111111111111116</v>
      </c>
      <c r="CR21" s="77">
        <f t="shared" si="14"/>
        <v>0.64876033057851235</v>
      </c>
      <c r="CU21" s="78"/>
    </row>
    <row r="22" spans="1:99" ht="15.75">
      <c r="A22" s="2" t="s">
        <v>22</v>
      </c>
      <c r="B22" s="9" t="s">
        <v>5</v>
      </c>
      <c r="D22" s="14">
        <v>44469</v>
      </c>
      <c r="E22">
        <v>700</v>
      </c>
      <c r="F22">
        <v>3</v>
      </c>
      <c r="G22" t="s">
        <v>45</v>
      </c>
      <c r="H22" s="24" t="s">
        <v>50</v>
      </c>
      <c r="I22" s="12" t="s">
        <v>52</v>
      </c>
      <c r="J22" s="12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 t="s">
        <v>87</v>
      </c>
      <c r="W22" s="34"/>
      <c r="X22" s="34"/>
      <c r="Y22" s="34"/>
      <c r="Z22" s="34"/>
      <c r="AA22" s="34" t="s">
        <v>87</v>
      </c>
      <c r="AB22" s="34"/>
      <c r="AC22" s="12" t="s">
        <v>68</v>
      </c>
      <c r="AD22" s="39"/>
      <c r="AE22" s="40"/>
      <c r="AF22" s="39"/>
      <c r="AG22" s="40"/>
      <c r="AH22" s="39" t="s">
        <v>32</v>
      </c>
      <c r="AI22" s="40"/>
      <c r="AJ22" s="39"/>
      <c r="AK22" s="40"/>
      <c r="AL22" s="39"/>
      <c r="AM22" s="40"/>
      <c r="AN22" s="39"/>
      <c r="AO22" s="40"/>
      <c r="AP22" s="39"/>
      <c r="AQ22" s="40"/>
      <c r="AR22" s="40"/>
      <c r="AS22" s="39"/>
      <c r="AT22" s="12" t="str">
        <f t="shared" si="13"/>
        <v>C</v>
      </c>
      <c r="AU22" t="str">
        <f t="shared" si="12"/>
        <v>filled</v>
      </c>
      <c r="CO22">
        <f t="shared" si="15"/>
        <v>1</v>
      </c>
      <c r="CP22" s="77" t="str">
        <f t="shared" si="14"/>
        <v>NA</v>
      </c>
      <c r="CQ22" s="77">
        <f t="shared" si="14"/>
        <v>0.86111111111111116</v>
      </c>
      <c r="CR22" s="77">
        <f t="shared" si="14"/>
        <v>0.64583333333333337</v>
      </c>
      <c r="CU22" s="78"/>
    </row>
    <row r="23" spans="1:99" ht="15.75">
      <c r="A23" s="4" t="s">
        <v>4</v>
      </c>
      <c r="B23" s="5" t="s">
        <v>6</v>
      </c>
      <c r="D23" s="14">
        <v>44469</v>
      </c>
      <c r="E23">
        <v>700</v>
      </c>
      <c r="F23">
        <v>5</v>
      </c>
      <c r="G23" t="s">
        <v>45</v>
      </c>
      <c r="H23" s="24" t="s">
        <v>49</v>
      </c>
      <c r="I23" s="12" t="s">
        <v>52</v>
      </c>
      <c r="J23" s="12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 t="s">
        <v>87</v>
      </c>
      <c r="W23" s="34"/>
      <c r="X23" s="34"/>
      <c r="Y23" s="34"/>
      <c r="Z23" s="34"/>
      <c r="AA23" s="34" t="s">
        <v>87</v>
      </c>
      <c r="AB23" s="34"/>
      <c r="AC23" s="12" t="s">
        <v>68</v>
      </c>
      <c r="AD23" s="37"/>
      <c r="AE23" s="38"/>
      <c r="AF23" s="37"/>
      <c r="AG23" s="38"/>
      <c r="AH23" s="37" t="s">
        <v>32</v>
      </c>
      <c r="AI23" s="38"/>
      <c r="AJ23" s="37"/>
      <c r="AK23" s="38"/>
      <c r="AL23" s="37"/>
      <c r="AM23" s="38"/>
      <c r="AN23" s="37"/>
      <c r="AO23" s="38"/>
      <c r="AP23" s="37"/>
      <c r="AQ23" s="38"/>
      <c r="AR23" s="38"/>
      <c r="AS23" s="37"/>
      <c r="AT23" s="12" t="str">
        <f t="shared" si="13"/>
        <v>C</v>
      </c>
      <c r="AU23" t="str">
        <f t="shared" si="12"/>
        <v>filled</v>
      </c>
      <c r="CO23">
        <f t="shared" si="15"/>
        <v>1.25</v>
      </c>
      <c r="CP23" s="77" t="str">
        <f t="shared" si="14"/>
        <v>NA</v>
      </c>
      <c r="CQ23" s="77">
        <f t="shared" si="14"/>
        <v>0.8571428571428571</v>
      </c>
      <c r="CR23" s="77">
        <f t="shared" si="14"/>
        <v>0.64224137931034486</v>
      </c>
      <c r="CU23" s="78"/>
    </row>
    <row r="24" spans="1:99" ht="15.75">
      <c r="A24" s="6"/>
      <c r="B24" s="5" t="s">
        <v>7</v>
      </c>
      <c r="D24" s="14">
        <v>44469</v>
      </c>
      <c r="E24">
        <v>700</v>
      </c>
      <c r="F24">
        <f>(51/60)+2</f>
        <v>2.85</v>
      </c>
      <c r="G24" t="s">
        <v>45</v>
      </c>
      <c r="H24" s="24" t="s">
        <v>53</v>
      </c>
      <c r="I24" s="12" t="s">
        <v>52</v>
      </c>
      <c r="J24" s="12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 t="s">
        <v>87</v>
      </c>
      <c r="W24" s="34"/>
      <c r="X24" s="34"/>
      <c r="Y24" s="34"/>
      <c r="Z24" s="34"/>
      <c r="AA24" s="34" t="s">
        <v>87</v>
      </c>
      <c r="AB24" s="34"/>
      <c r="AC24" s="12" t="s">
        <v>68</v>
      </c>
      <c r="AD24" s="41"/>
      <c r="AE24" s="42"/>
      <c r="AF24" s="41"/>
      <c r="AG24" s="42"/>
      <c r="AH24" s="37" t="s">
        <v>32</v>
      </c>
      <c r="AI24" s="42"/>
      <c r="AJ24" s="41"/>
      <c r="AK24" s="42"/>
      <c r="AL24" s="41"/>
      <c r="AM24" s="42"/>
      <c r="AN24" s="41"/>
      <c r="AO24" s="42"/>
      <c r="AP24" s="41"/>
      <c r="AQ24" s="42"/>
      <c r="AR24" s="42"/>
      <c r="AS24" s="41"/>
      <c r="AT24" s="12" t="str">
        <f t="shared" si="13"/>
        <v>C</v>
      </c>
      <c r="AU24" t="str">
        <f t="shared" si="12"/>
        <v>filled</v>
      </c>
      <c r="CO24">
        <f t="shared" si="15"/>
        <v>1.5</v>
      </c>
      <c r="CP24" s="77" t="str">
        <f t="shared" si="14"/>
        <v>NA</v>
      </c>
      <c r="CQ24" s="77">
        <f t="shared" si="14"/>
        <v>0.84375</v>
      </c>
      <c r="CR24" s="77">
        <f t="shared" si="14"/>
        <v>0.64628820960698685</v>
      </c>
      <c r="CU24" s="78"/>
    </row>
    <row r="25" spans="1:99" ht="15.75">
      <c r="A25" s="6"/>
      <c r="B25" s="5" t="s">
        <v>8</v>
      </c>
      <c r="D25" s="14">
        <v>44469</v>
      </c>
      <c r="E25">
        <v>700</v>
      </c>
      <c r="F25">
        <v>3</v>
      </c>
      <c r="G25" t="s">
        <v>46</v>
      </c>
      <c r="H25" s="24" t="s">
        <v>61</v>
      </c>
      <c r="I25" s="12" t="s">
        <v>52</v>
      </c>
      <c r="J25" s="12"/>
      <c r="K25" s="34" t="s">
        <v>62</v>
      </c>
      <c r="L25" s="34"/>
      <c r="M25" s="34"/>
      <c r="N25" s="34" t="s">
        <v>62</v>
      </c>
      <c r="O25" s="34" t="s">
        <v>87</v>
      </c>
      <c r="P25" s="34"/>
      <c r="Q25" s="34"/>
      <c r="R25" s="34"/>
      <c r="S25" s="34" t="s">
        <v>62</v>
      </c>
      <c r="T25" s="34"/>
      <c r="U25" s="34"/>
      <c r="V25" s="34" t="s">
        <v>87</v>
      </c>
      <c r="W25" s="34"/>
      <c r="X25" s="34"/>
      <c r="Y25" s="34"/>
      <c r="Z25" s="34"/>
      <c r="AA25" s="34" t="s">
        <v>87</v>
      </c>
      <c r="AB25" s="34" t="s">
        <v>67</v>
      </c>
      <c r="AC25" s="12" t="s">
        <v>68</v>
      </c>
      <c r="AD25" s="37"/>
      <c r="AE25" s="38"/>
      <c r="AF25" s="37" t="s">
        <v>63</v>
      </c>
      <c r="AG25" s="38"/>
      <c r="AH25" s="37"/>
      <c r="AI25" s="38"/>
      <c r="AJ25" s="37"/>
      <c r="AK25" s="38"/>
      <c r="AL25" s="37"/>
      <c r="AM25" s="38"/>
      <c r="AN25" s="37"/>
      <c r="AO25" s="38"/>
      <c r="AP25" s="37"/>
      <c r="AQ25" s="38"/>
      <c r="AR25" s="38"/>
      <c r="AS25" s="37"/>
      <c r="AT25" s="12" t="str">
        <f t="shared" si="13"/>
        <v>W</v>
      </c>
      <c r="AU25" t="str">
        <f t="shared" si="12"/>
        <v>filled</v>
      </c>
      <c r="CO25">
        <f t="shared" si="15"/>
        <v>1.75</v>
      </c>
      <c r="CP25" s="77" t="str">
        <f t="shared" si="14"/>
        <v>NA</v>
      </c>
      <c r="CQ25" s="77">
        <f t="shared" si="14"/>
        <v>0.8214285714285714</v>
      </c>
      <c r="CR25" s="77">
        <f t="shared" si="14"/>
        <v>0.6383928571428571</v>
      </c>
      <c r="CU25" s="78"/>
    </row>
    <row r="26" spans="1:99" ht="15.75">
      <c r="A26" s="6"/>
      <c r="B26" s="5" t="s">
        <v>9</v>
      </c>
      <c r="D26" s="14">
        <v>44469</v>
      </c>
      <c r="E26">
        <v>700</v>
      </c>
      <c r="F26">
        <v>3.25</v>
      </c>
      <c r="G26" t="s">
        <v>47</v>
      </c>
      <c r="H26" s="24" t="s">
        <v>54</v>
      </c>
      <c r="I26" s="12" t="s">
        <v>52</v>
      </c>
      <c r="J26" s="12"/>
      <c r="K26" s="34" t="s">
        <v>62</v>
      </c>
      <c r="L26" s="34"/>
      <c r="M26" s="34"/>
      <c r="N26" s="34" t="s">
        <v>62</v>
      </c>
      <c r="O26" s="34" t="s">
        <v>87</v>
      </c>
      <c r="P26" s="34"/>
      <c r="Q26" s="34"/>
      <c r="R26" s="34"/>
      <c r="S26" s="34" t="s">
        <v>62</v>
      </c>
      <c r="T26" s="34"/>
      <c r="U26" s="34"/>
      <c r="V26" s="34" t="s">
        <v>87</v>
      </c>
      <c r="W26" s="34"/>
      <c r="X26" s="34"/>
      <c r="Y26" s="34"/>
      <c r="Z26" s="34"/>
      <c r="AA26" s="34" t="s">
        <v>87</v>
      </c>
      <c r="AB26" s="34"/>
      <c r="AC26" s="12" t="s">
        <v>68</v>
      </c>
      <c r="AD26" s="39"/>
      <c r="AE26" s="40" t="s">
        <v>32</v>
      </c>
      <c r="AF26" s="39"/>
      <c r="AG26" s="40"/>
      <c r="AH26" s="39"/>
      <c r="AI26" s="40"/>
      <c r="AJ26" s="39"/>
      <c r="AK26" s="40"/>
      <c r="AL26" s="39"/>
      <c r="AM26" s="40"/>
      <c r="AN26" s="39"/>
      <c r="AO26" s="40"/>
      <c r="AP26" s="39"/>
      <c r="AQ26" s="40"/>
      <c r="AR26" s="40"/>
      <c r="AS26" s="39"/>
      <c r="AT26" s="12" t="str">
        <f t="shared" si="13"/>
        <v>C</v>
      </c>
      <c r="AU26" t="str">
        <f t="shared" si="12"/>
        <v>filled</v>
      </c>
      <c r="CO26">
        <f t="shared" si="15"/>
        <v>2</v>
      </c>
      <c r="CP26" s="77" t="str">
        <f t="shared" si="14"/>
        <v>NA</v>
      </c>
      <c r="CQ26" s="77">
        <f t="shared" si="14"/>
        <v>0.80769230769230771</v>
      </c>
      <c r="CR26" s="77">
        <f t="shared" si="14"/>
        <v>0.63942307692307687</v>
      </c>
      <c r="CU26" s="78"/>
    </row>
    <row r="27" spans="1:99" ht="15.75">
      <c r="A27" s="6"/>
      <c r="B27" s="5" t="s">
        <v>10</v>
      </c>
      <c r="D27" s="14">
        <v>44469</v>
      </c>
      <c r="E27">
        <v>700</v>
      </c>
      <c r="F27">
        <v>2</v>
      </c>
      <c r="G27" t="s">
        <v>47</v>
      </c>
      <c r="H27" s="24" t="s">
        <v>55</v>
      </c>
      <c r="I27" s="12" t="s">
        <v>52</v>
      </c>
      <c r="J27" s="12"/>
      <c r="K27" s="34" t="s">
        <v>62</v>
      </c>
      <c r="L27" s="34"/>
      <c r="M27" s="34"/>
      <c r="N27" s="34" t="s">
        <v>62</v>
      </c>
      <c r="O27" s="34" t="s">
        <v>87</v>
      </c>
      <c r="P27" s="34"/>
      <c r="Q27" s="34"/>
      <c r="R27" s="34"/>
      <c r="S27" s="34" t="s">
        <v>62</v>
      </c>
      <c r="T27" s="34"/>
      <c r="U27" s="34"/>
      <c r="V27" s="34" t="s">
        <v>87</v>
      </c>
      <c r="W27" s="34"/>
      <c r="X27" s="34"/>
      <c r="Y27" s="34"/>
      <c r="Z27" s="34"/>
      <c r="AA27" s="34" t="s">
        <v>87</v>
      </c>
      <c r="AB27" s="34"/>
      <c r="AC27" s="12" t="s">
        <v>68</v>
      </c>
      <c r="AD27" s="38"/>
      <c r="AE27" s="37" t="s">
        <v>32</v>
      </c>
      <c r="AF27" s="43"/>
      <c r="AG27" s="38"/>
      <c r="AH27" s="37"/>
      <c r="AI27" s="38"/>
      <c r="AJ27" s="37"/>
      <c r="AK27" s="38"/>
      <c r="AL27" s="37"/>
      <c r="AM27" s="38"/>
      <c r="AN27" s="37"/>
      <c r="AO27" s="38"/>
      <c r="AP27" s="37"/>
      <c r="AQ27" s="38"/>
      <c r="AR27" s="38"/>
      <c r="AS27" s="37"/>
      <c r="AT27" s="12" t="str">
        <f t="shared" si="13"/>
        <v>C</v>
      </c>
      <c r="AU27" t="str">
        <f t="shared" si="12"/>
        <v>filled</v>
      </c>
      <c r="CO27">
        <f t="shared" si="15"/>
        <v>2.25</v>
      </c>
      <c r="CP27" s="77" t="str">
        <f t="shared" si="14"/>
        <v>NA</v>
      </c>
      <c r="CQ27" s="77">
        <f t="shared" si="14"/>
        <v>0.77272727272727271</v>
      </c>
      <c r="CR27" s="77">
        <f t="shared" si="14"/>
        <v>0.6384180790960452</v>
      </c>
      <c r="CU27" s="78"/>
    </row>
    <row r="28" spans="1:99" ht="15.75">
      <c r="A28" s="6"/>
      <c r="B28" s="5" t="s">
        <v>11</v>
      </c>
      <c r="D28" s="14">
        <v>44469</v>
      </c>
      <c r="E28">
        <v>700</v>
      </c>
      <c r="F28">
        <v>1.5</v>
      </c>
      <c r="G28" t="s">
        <v>47</v>
      </c>
      <c r="H28" s="24" t="s">
        <v>69</v>
      </c>
      <c r="I28" s="12" t="s">
        <v>52</v>
      </c>
      <c r="J28" s="12"/>
      <c r="K28" s="34" t="s">
        <v>62</v>
      </c>
      <c r="L28" s="34"/>
      <c r="M28" s="34"/>
      <c r="N28" s="34" t="s">
        <v>62</v>
      </c>
      <c r="O28" s="34" t="s">
        <v>87</v>
      </c>
      <c r="P28" s="34"/>
      <c r="Q28" s="34"/>
      <c r="R28" s="34"/>
      <c r="S28" s="34" t="s">
        <v>62</v>
      </c>
      <c r="T28" s="34"/>
      <c r="U28" s="34"/>
      <c r="V28" s="34" t="s">
        <v>87</v>
      </c>
      <c r="W28" s="34"/>
      <c r="X28" s="34"/>
      <c r="Y28" s="34"/>
      <c r="Z28" s="34"/>
      <c r="AA28" s="34" t="s">
        <v>87</v>
      </c>
      <c r="AB28" s="34"/>
      <c r="AC28" s="12" t="s">
        <v>68</v>
      </c>
      <c r="AD28" s="37"/>
      <c r="AE28" s="38" t="s">
        <v>32</v>
      </c>
      <c r="AF28" s="37"/>
      <c r="AG28" s="38"/>
      <c r="AH28" s="37"/>
      <c r="AI28" s="38"/>
      <c r="AJ28" s="37"/>
      <c r="AK28" s="38"/>
      <c r="AL28" s="37"/>
      <c r="AM28" s="38"/>
      <c r="AN28" s="37"/>
      <c r="AO28" s="38"/>
      <c r="AP28" s="37"/>
      <c r="AQ28" s="38"/>
      <c r="AR28" s="38"/>
      <c r="AS28" s="37"/>
      <c r="AT28" s="12" t="str">
        <f t="shared" si="13"/>
        <v>C</v>
      </c>
      <c r="AU28" t="str">
        <f t="shared" si="12"/>
        <v>filled</v>
      </c>
      <c r="CO28">
        <f t="shared" si="15"/>
        <v>2.5</v>
      </c>
      <c r="CP28" s="77" t="str">
        <f t="shared" si="14"/>
        <v>NA</v>
      </c>
      <c r="CQ28" s="77">
        <f t="shared" si="14"/>
        <v>0.77272727272727271</v>
      </c>
      <c r="CR28" s="77">
        <f t="shared" si="14"/>
        <v>0.62893081761006286</v>
      </c>
      <c r="CU28" s="78"/>
    </row>
    <row r="29" spans="1:99" ht="15.75">
      <c r="A29" s="6"/>
      <c r="B29" s="5" t="s">
        <v>12</v>
      </c>
      <c r="D29" s="14">
        <v>44469</v>
      </c>
      <c r="E29">
        <v>700</v>
      </c>
      <c r="F29">
        <v>1.5</v>
      </c>
      <c r="G29" t="s">
        <v>46</v>
      </c>
      <c r="H29" s="24" t="s">
        <v>71</v>
      </c>
      <c r="I29" s="12" t="s">
        <v>52</v>
      </c>
      <c r="J29" s="12"/>
      <c r="K29" s="34" t="s">
        <v>62</v>
      </c>
      <c r="L29" s="34"/>
      <c r="M29" s="34"/>
      <c r="N29" s="34" t="s">
        <v>62</v>
      </c>
      <c r="O29" s="34" t="s">
        <v>87</v>
      </c>
      <c r="P29" s="34"/>
      <c r="Q29" s="34"/>
      <c r="R29" s="34"/>
      <c r="S29" s="34" t="s">
        <v>62</v>
      </c>
      <c r="T29" s="34"/>
      <c r="U29" s="34"/>
      <c r="V29" s="34" t="s">
        <v>87</v>
      </c>
      <c r="W29" s="34"/>
      <c r="X29" s="34"/>
      <c r="Y29" s="34"/>
      <c r="Z29" s="34"/>
      <c r="AA29" s="34" t="s">
        <v>87</v>
      </c>
      <c r="AB29" s="34"/>
      <c r="AC29" s="12" t="s">
        <v>68</v>
      </c>
      <c r="AD29" s="41"/>
      <c r="AE29" s="42"/>
      <c r="AF29" s="38" t="s">
        <v>32</v>
      </c>
      <c r="AG29" s="42"/>
      <c r="AH29" s="41"/>
      <c r="AI29" s="42"/>
      <c r="AJ29" s="41"/>
      <c r="AK29" s="42"/>
      <c r="AL29" s="41"/>
      <c r="AM29" s="42"/>
      <c r="AN29" s="41"/>
      <c r="AO29" s="42"/>
      <c r="AP29" s="41"/>
      <c r="AQ29" s="42"/>
      <c r="AR29" s="42"/>
      <c r="AS29" s="41"/>
      <c r="AT29" s="12" t="str">
        <f t="shared" si="13"/>
        <v>C</v>
      </c>
      <c r="AU29" t="str">
        <f t="shared" si="12"/>
        <v>filled</v>
      </c>
      <c r="CO29">
        <f t="shared" si="15"/>
        <v>2.75</v>
      </c>
      <c r="CP29" s="77" t="str">
        <f t="shared" si="14"/>
        <v>NA</v>
      </c>
      <c r="CQ29" s="77">
        <f t="shared" si="14"/>
        <v>0.70588235294117652</v>
      </c>
      <c r="CR29" s="77">
        <f t="shared" si="14"/>
        <v>0.59854014598540151</v>
      </c>
      <c r="CU29" s="78"/>
    </row>
    <row r="30" spans="1:99" ht="15.75">
      <c r="A30" s="6"/>
      <c r="B30" s="5" t="s">
        <v>13</v>
      </c>
      <c r="D30" s="14">
        <v>44469</v>
      </c>
      <c r="E30">
        <v>700</v>
      </c>
      <c r="F30">
        <v>2</v>
      </c>
      <c r="G30" t="s">
        <v>46</v>
      </c>
      <c r="H30" s="24" t="s">
        <v>72</v>
      </c>
      <c r="I30" s="12" t="s">
        <v>52</v>
      </c>
      <c r="J30" s="12"/>
      <c r="K30" s="34" t="s">
        <v>62</v>
      </c>
      <c r="L30" s="34"/>
      <c r="M30" s="34"/>
      <c r="N30" s="34" t="s">
        <v>62</v>
      </c>
      <c r="O30" s="34" t="s">
        <v>62</v>
      </c>
      <c r="P30" s="34"/>
      <c r="Q30" s="34"/>
      <c r="R30" s="34"/>
      <c r="S30" s="34" t="s">
        <v>62</v>
      </c>
      <c r="T30" s="34"/>
      <c r="U30" s="34"/>
      <c r="V30" s="34" t="s">
        <v>87</v>
      </c>
      <c r="W30" s="34"/>
      <c r="X30" s="34"/>
      <c r="Y30" s="34"/>
      <c r="Z30" s="34"/>
      <c r="AA30" s="34" t="s">
        <v>87</v>
      </c>
      <c r="AB30" s="34" t="s">
        <v>73</v>
      </c>
      <c r="AC30" s="12" t="s">
        <v>68</v>
      </c>
      <c r="AD30" s="37"/>
      <c r="AE30" s="38"/>
      <c r="AF30" s="37" t="s">
        <v>63</v>
      </c>
      <c r="AG30" s="38"/>
      <c r="AH30" s="37"/>
      <c r="AI30" s="38"/>
      <c r="AJ30" s="37"/>
      <c r="AK30" s="38"/>
      <c r="AL30" s="37"/>
      <c r="AM30" s="38"/>
      <c r="AN30" s="37"/>
      <c r="AO30" s="38"/>
      <c r="AP30" s="37"/>
      <c r="AQ30" s="38"/>
      <c r="AR30" s="38"/>
      <c r="AS30" s="37"/>
      <c r="AT30" s="12" t="str">
        <f t="shared" si="13"/>
        <v>W</v>
      </c>
      <c r="AU30" t="str">
        <f t="shared" si="12"/>
        <v>filled</v>
      </c>
      <c r="CO30">
        <f t="shared" si="15"/>
        <v>3</v>
      </c>
      <c r="CP30" s="77" t="str">
        <f t="shared" si="14"/>
        <v>NA</v>
      </c>
      <c r="CQ30" s="77">
        <f t="shared" si="14"/>
        <v>0.6875</v>
      </c>
      <c r="CR30" s="77">
        <f t="shared" si="14"/>
        <v>0.59322033898305082</v>
      </c>
      <c r="CU30" s="78"/>
    </row>
    <row r="31" spans="1:99" ht="15.75">
      <c r="A31" s="6"/>
      <c r="B31" s="5" t="s">
        <v>14</v>
      </c>
      <c r="D31" s="14">
        <v>44469</v>
      </c>
      <c r="E31">
        <v>700</v>
      </c>
      <c r="F31">
        <v>3</v>
      </c>
      <c r="G31" t="s">
        <v>46</v>
      </c>
      <c r="H31" s="24" t="s">
        <v>74</v>
      </c>
      <c r="I31" s="12" t="s">
        <v>52</v>
      </c>
      <c r="J31" s="12"/>
      <c r="K31" s="34" t="s">
        <v>62</v>
      </c>
      <c r="L31" s="34"/>
      <c r="M31" s="34"/>
      <c r="N31" s="34" t="s">
        <v>62</v>
      </c>
      <c r="O31" s="34" t="s">
        <v>62</v>
      </c>
      <c r="P31" s="34"/>
      <c r="Q31" s="34"/>
      <c r="R31" s="34"/>
      <c r="S31" s="34" t="s">
        <v>62</v>
      </c>
      <c r="T31" s="34"/>
      <c r="U31" s="34"/>
      <c r="V31" s="34" t="s">
        <v>87</v>
      </c>
      <c r="W31" s="34"/>
      <c r="X31" s="34"/>
      <c r="Y31" s="34"/>
      <c r="Z31" s="34"/>
      <c r="AA31" s="34" t="s">
        <v>87</v>
      </c>
      <c r="AB31" s="34" t="s">
        <v>75</v>
      </c>
      <c r="AC31" s="12" t="s">
        <v>68</v>
      </c>
      <c r="AD31" s="39"/>
      <c r="AE31" s="40"/>
      <c r="AF31" s="37" t="s">
        <v>63</v>
      </c>
      <c r="AG31" s="40"/>
      <c r="AH31" s="39"/>
      <c r="AI31" s="40"/>
      <c r="AJ31" s="39"/>
      <c r="AK31" s="40"/>
      <c r="AL31" s="39"/>
      <c r="AM31" s="40"/>
      <c r="AN31" s="39"/>
      <c r="AO31" s="40"/>
      <c r="AP31" s="39"/>
      <c r="AQ31" s="40"/>
      <c r="AR31" s="40"/>
      <c r="AS31" s="39"/>
      <c r="AT31" s="12" t="str">
        <f t="shared" si="13"/>
        <v>W</v>
      </c>
      <c r="AU31" t="str">
        <f t="shared" si="12"/>
        <v>filled</v>
      </c>
      <c r="CO31">
        <f t="shared" si="15"/>
        <v>3.25</v>
      </c>
      <c r="CP31" s="77" t="str">
        <f t="shared" si="14"/>
        <v>NA</v>
      </c>
      <c r="CQ31" s="77">
        <f t="shared" si="14"/>
        <v>0.58333333333333337</v>
      </c>
      <c r="CR31" s="77">
        <f t="shared" si="14"/>
        <v>0.63855421686746983</v>
      </c>
      <c r="CU31" s="78"/>
    </row>
    <row r="32" spans="1:99" ht="15.75">
      <c r="A32" s="6"/>
      <c r="B32" s="5" t="s">
        <v>15</v>
      </c>
      <c r="D32" s="14">
        <v>44469</v>
      </c>
      <c r="E32">
        <v>700</v>
      </c>
      <c r="F32">
        <v>3.25</v>
      </c>
      <c r="G32" t="s">
        <v>46</v>
      </c>
      <c r="H32" s="24" t="s">
        <v>76</v>
      </c>
      <c r="I32" s="12" t="s">
        <v>52</v>
      </c>
      <c r="J32" s="12"/>
      <c r="K32" s="34" t="s">
        <v>62</v>
      </c>
      <c r="L32" s="34"/>
      <c r="M32" s="34"/>
      <c r="N32" s="34" t="s">
        <v>62</v>
      </c>
      <c r="O32" s="34" t="s">
        <v>62</v>
      </c>
      <c r="P32" s="34"/>
      <c r="Q32" s="34"/>
      <c r="R32" s="34"/>
      <c r="S32" s="34" t="s">
        <v>62</v>
      </c>
      <c r="T32" s="34"/>
      <c r="U32" s="34"/>
      <c r="V32" s="34" t="s">
        <v>87</v>
      </c>
      <c r="W32" s="34"/>
      <c r="X32" s="34"/>
      <c r="Y32" s="34"/>
      <c r="Z32" s="34"/>
      <c r="AA32" s="34" t="s">
        <v>62</v>
      </c>
      <c r="AB32" s="34" t="s">
        <v>86</v>
      </c>
      <c r="AC32" s="12" t="s">
        <v>68</v>
      </c>
      <c r="AD32" s="37"/>
      <c r="AE32" s="38"/>
      <c r="AF32" s="37" t="s">
        <v>63</v>
      </c>
      <c r="AG32" s="38"/>
      <c r="AH32" s="37"/>
      <c r="AI32" s="38"/>
      <c r="AJ32" s="37"/>
      <c r="AK32" s="38"/>
      <c r="AL32" s="37"/>
      <c r="AM32" s="38"/>
      <c r="AN32" s="37"/>
      <c r="AO32" s="38"/>
      <c r="AP32" s="37"/>
      <c r="AQ32" s="38"/>
      <c r="AR32" s="38"/>
      <c r="AS32" s="37"/>
      <c r="AT32" s="12" t="str">
        <f t="shared" si="13"/>
        <v>W</v>
      </c>
      <c r="AU32" t="str">
        <f t="shared" si="12"/>
        <v>filled</v>
      </c>
      <c r="CO32">
        <f t="shared" si="15"/>
        <v>3.5</v>
      </c>
      <c r="CP32" s="77" t="str">
        <f t="shared" si="14"/>
        <v>NA</v>
      </c>
      <c r="CQ32" s="77">
        <f t="shared" si="14"/>
        <v>0.54545454545454541</v>
      </c>
      <c r="CR32" s="77">
        <f t="shared" si="14"/>
        <v>0.66216216216216217</v>
      </c>
      <c r="CU32" s="78"/>
    </row>
    <row r="33" spans="1:99" ht="15.75">
      <c r="A33" s="6"/>
      <c r="B33" s="5" t="s">
        <v>16</v>
      </c>
      <c r="D33" s="14">
        <v>44469</v>
      </c>
      <c r="E33">
        <v>700</v>
      </c>
      <c r="F33">
        <v>4.3</v>
      </c>
      <c r="G33" t="s">
        <v>46</v>
      </c>
      <c r="H33" s="24" t="s">
        <v>77</v>
      </c>
      <c r="I33" s="12" t="s">
        <v>51</v>
      </c>
      <c r="J33" s="12"/>
      <c r="K33" s="34" t="s">
        <v>62</v>
      </c>
      <c r="L33" s="34"/>
      <c r="M33" s="34"/>
      <c r="N33" s="34" t="s">
        <v>62</v>
      </c>
      <c r="O33" s="34" t="s">
        <v>62</v>
      </c>
      <c r="P33" s="34"/>
      <c r="Q33" s="34"/>
      <c r="R33" s="34"/>
      <c r="S33" s="34" t="s">
        <v>62</v>
      </c>
      <c r="T33" s="34"/>
      <c r="U33" s="34"/>
      <c r="V33" s="34" t="s">
        <v>87</v>
      </c>
      <c r="W33" s="34"/>
      <c r="X33" s="34"/>
      <c r="Y33" s="34"/>
      <c r="Z33" s="34"/>
      <c r="AA33" s="34" t="s">
        <v>62</v>
      </c>
      <c r="AB33" s="34"/>
      <c r="AC33" s="12" t="s">
        <v>68</v>
      </c>
      <c r="AD33" s="41"/>
      <c r="AE33" s="42"/>
      <c r="AF33" s="39" t="s">
        <v>32</v>
      </c>
      <c r="AG33" s="42"/>
      <c r="AH33" s="41"/>
      <c r="AI33" s="42"/>
      <c r="AJ33" s="41"/>
      <c r="AK33" s="42"/>
      <c r="AL33" s="41"/>
      <c r="AM33" s="42"/>
      <c r="AN33" s="41"/>
      <c r="AO33" s="42"/>
      <c r="AP33" s="41"/>
      <c r="AQ33" s="42"/>
      <c r="AR33" s="42"/>
      <c r="AS33" s="41"/>
      <c r="AT33" s="12" t="str">
        <f t="shared" si="13"/>
        <v>C</v>
      </c>
      <c r="AU33" t="str">
        <f t="shared" si="12"/>
        <v>filled</v>
      </c>
      <c r="CO33">
        <f t="shared" si="15"/>
        <v>3.75</v>
      </c>
      <c r="CP33" s="77" t="str">
        <f t="shared" si="14"/>
        <v>NA</v>
      </c>
      <c r="CQ33" s="77">
        <f t="shared" si="14"/>
        <v>0.42857142857142855</v>
      </c>
      <c r="CR33" s="77">
        <f t="shared" si="14"/>
        <v>0.6071428571428571</v>
      </c>
      <c r="CU33" s="78"/>
    </row>
    <row r="34" spans="1:99" ht="15.75">
      <c r="A34" s="6"/>
      <c r="B34" s="5" t="s">
        <v>17</v>
      </c>
      <c r="D34" s="14">
        <v>44469</v>
      </c>
      <c r="E34">
        <v>700</v>
      </c>
      <c r="F34">
        <f>(53/60)+2</f>
        <v>2.8833333333333333</v>
      </c>
      <c r="G34" t="s">
        <v>46</v>
      </c>
      <c r="H34" s="24" t="s">
        <v>78</v>
      </c>
      <c r="I34" s="12" t="s">
        <v>51</v>
      </c>
      <c r="J34" s="12"/>
      <c r="K34" s="34" t="s">
        <v>62</v>
      </c>
      <c r="L34" s="34"/>
      <c r="M34" s="34"/>
      <c r="N34" s="34" t="s">
        <v>62</v>
      </c>
      <c r="O34" s="34" t="s">
        <v>62</v>
      </c>
      <c r="P34" s="34"/>
      <c r="Q34" s="34"/>
      <c r="R34" s="34"/>
      <c r="S34" s="34" t="s">
        <v>62</v>
      </c>
      <c r="T34" s="34"/>
      <c r="U34" s="34"/>
      <c r="V34" s="34" t="s">
        <v>87</v>
      </c>
      <c r="W34" s="34"/>
      <c r="X34" s="34"/>
      <c r="Y34" s="34"/>
      <c r="Z34" s="34"/>
      <c r="AA34" s="34" t="s">
        <v>62</v>
      </c>
      <c r="AB34" s="34"/>
      <c r="AC34" s="12" t="s">
        <v>68</v>
      </c>
      <c r="AD34" s="37"/>
      <c r="AE34" s="38"/>
      <c r="AF34" s="37" t="s">
        <v>32</v>
      </c>
      <c r="AG34" s="45"/>
      <c r="AH34" s="37"/>
      <c r="AI34" s="38"/>
      <c r="AJ34" s="37"/>
      <c r="AK34" s="38"/>
      <c r="AL34" s="37"/>
      <c r="AM34" s="38"/>
      <c r="AN34" s="37"/>
      <c r="AO34" s="38"/>
      <c r="AP34" s="37"/>
      <c r="AQ34" s="38"/>
      <c r="AR34" s="38"/>
      <c r="AS34" s="37"/>
      <c r="AT34" s="12" t="str">
        <f t="shared" si="13"/>
        <v>C</v>
      </c>
      <c r="AU34" t="str">
        <f t="shared" si="12"/>
        <v>filled</v>
      </c>
      <c r="CO34">
        <f t="shared" si="15"/>
        <v>4</v>
      </c>
      <c r="CP34" s="77" t="str">
        <f t="shared" si="14"/>
        <v>NA</v>
      </c>
      <c r="CQ34" s="77">
        <f t="shared" si="14"/>
        <v>0.5</v>
      </c>
      <c r="CR34" s="77">
        <f t="shared" si="14"/>
        <v>0.63043478260869568</v>
      </c>
      <c r="CU34" s="78"/>
    </row>
    <row r="35" spans="1:99" ht="15.75">
      <c r="A35" s="6"/>
      <c r="B35" s="5" t="s">
        <v>18</v>
      </c>
      <c r="D35" s="14">
        <v>44469</v>
      </c>
      <c r="E35">
        <v>700</v>
      </c>
      <c r="F35">
        <v>3</v>
      </c>
      <c r="G35" t="s">
        <v>46</v>
      </c>
      <c r="H35" s="24" t="s">
        <v>79</v>
      </c>
      <c r="I35" s="12" t="s">
        <v>51</v>
      </c>
      <c r="J35" s="12"/>
      <c r="K35" s="34" t="s">
        <v>62</v>
      </c>
      <c r="L35" s="34"/>
      <c r="M35" s="34"/>
      <c r="N35" s="34" t="s">
        <v>62</v>
      </c>
      <c r="O35" s="34" t="s">
        <v>62</v>
      </c>
      <c r="P35" s="34"/>
      <c r="Q35" s="34"/>
      <c r="R35" s="34"/>
      <c r="S35" s="34" t="s">
        <v>62</v>
      </c>
      <c r="T35" s="34"/>
      <c r="U35" s="34"/>
      <c r="V35" s="34" t="s">
        <v>87</v>
      </c>
      <c r="W35" s="34"/>
      <c r="X35" s="34"/>
      <c r="Y35" s="34"/>
      <c r="Z35" s="34"/>
      <c r="AA35" s="34" t="s">
        <v>62</v>
      </c>
      <c r="AB35" s="34"/>
      <c r="AC35" s="12" t="s">
        <v>68</v>
      </c>
      <c r="AD35" s="39"/>
      <c r="AE35" s="40"/>
      <c r="AF35" s="44" t="s">
        <v>32</v>
      </c>
      <c r="AG35" s="40"/>
      <c r="AH35" s="39"/>
      <c r="AI35" s="40"/>
      <c r="AJ35" s="39"/>
      <c r="AK35" s="40"/>
      <c r="AL35" s="39"/>
      <c r="AM35" s="40"/>
      <c r="AN35" s="39"/>
      <c r="AO35" s="40"/>
      <c r="AP35" s="39"/>
      <c r="AQ35" s="40"/>
      <c r="AR35" s="40"/>
      <c r="AS35" s="39"/>
      <c r="AT35" s="12" t="str">
        <f t="shared" si="13"/>
        <v>C</v>
      </c>
      <c r="AU35" t="str">
        <f t="shared" si="12"/>
        <v>filled</v>
      </c>
      <c r="CO35">
        <f t="shared" si="15"/>
        <v>4.25</v>
      </c>
      <c r="CP35" s="77" t="str">
        <f t="shared" si="14"/>
        <v>NA</v>
      </c>
      <c r="CQ35" s="77">
        <f t="shared" si="14"/>
        <v>1</v>
      </c>
      <c r="CR35" s="77">
        <f t="shared" si="14"/>
        <v>0.68181818181818177</v>
      </c>
      <c r="CU35" s="78"/>
    </row>
    <row r="36" spans="1:99" ht="15.75">
      <c r="A36" s="6"/>
      <c r="B36" s="5" t="s">
        <v>19</v>
      </c>
      <c r="D36" s="14">
        <v>44469</v>
      </c>
      <c r="E36">
        <v>700</v>
      </c>
      <c r="F36">
        <f>(53/60)+2</f>
        <v>2.8833333333333333</v>
      </c>
      <c r="G36" t="s">
        <v>46</v>
      </c>
      <c r="H36" s="24" t="s">
        <v>80</v>
      </c>
      <c r="I36" s="12" t="s">
        <v>51</v>
      </c>
      <c r="J36" s="12"/>
      <c r="K36" s="34" t="s">
        <v>62</v>
      </c>
      <c r="L36" s="34"/>
      <c r="M36" s="34"/>
      <c r="N36" s="34" t="s">
        <v>62</v>
      </c>
      <c r="O36" s="34" t="s">
        <v>62</v>
      </c>
      <c r="P36" s="34"/>
      <c r="Q36" s="34"/>
      <c r="R36" s="34"/>
      <c r="S36" s="34" t="s">
        <v>62</v>
      </c>
      <c r="T36" s="34"/>
      <c r="U36" s="34"/>
      <c r="V36" s="34" t="s">
        <v>87</v>
      </c>
      <c r="W36" s="34"/>
      <c r="X36" s="34"/>
      <c r="Y36" s="34"/>
      <c r="Z36" s="34"/>
      <c r="AA36" s="34" t="s">
        <v>62</v>
      </c>
      <c r="AB36" s="34"/>
      <c r="AC36" s="12" t="s">
        <v>68</v>
      </c>
      <c r="AD36" s="37"/>
      <c r="AE36" s="38"/>
      <c r="AF36" s="44" t="s">
        <v>32</v>
      </c>
      <c r="AG36" s="38"/>
      <c r="AH36" s="37"/>
      <c r="AI36" s="38"/>
      <c r="AJ36" s="37"/>
      <c r="AK36" s="38"/>
      <c r="AL36" s="37"/>
      <c r="AM36" s="38"/>
      <c r="AN36" s="37"/>
      <c r="AO36" s="38"/>
      <c r="AP36" s="37"/>
      <c r="AQ36" s="38"/>
      <c r="AR36" s="38"/>
      <c r="AS36" s="37"/>
      <c r="AT36" s="12" t="str">
        <f t="shared" si="13"/>
        <v>C</v>
      </c>
      <c r="AU36" t="str">
        <f t="shared" si="12"/>
        <v>filled</v>
      </c>
      <c r="CO36">
        <f t="shared" si="15"/>
        <v>4.5</v>
      </c>
      <c r="CP36" s="77" t="str">
        <f t="shared" si="14"/>
        <v>NA</v>
      </c>
      <c r="CQ36" s="77">
        <f t="shared" si="14"/>
        <v>1</v>
      </c>
      <c r="CR36" s="77">
        <f t="shared" si="14"/>
        <v>0.625</v>
      </c>
      <c r="CU36" s="78"/>
    </row>
    <row r="37" spans="1:99" ht="15.75">
      <c r="A37" s="6"/>
      <c r="B37" s="5" t="s">
        <v>20</v>
      </c>
      <c r="D37" s="14">
        <v>44469</v>
      </c>
      <c r="E37">
        <v>700</v>
      </c>
      <c r="G37" t="s">
        <v>46</v>
      </c>
      <c r="H37" s="24" t="s">
        <v>81</v>
      </c>
      <c r="I37" s="12" t="s">
        <v>51</v>
      </c>
      <c r="J37" s="12"/>
      <c r="K37" s="34" t="s">
        <v>87</v>
      </c>
      <c r="L37" s="34"/>
      <c r="M37" s="34" t="s">
        <v>87</v>
      </c>
      <c r="N37" s="34" t="s">
        <v>87</v>
      </c>
      <c r="O37" s="34" t="s">
        <v>87</v>
      </c>
      <c r="P37" s="34"/>
      <c r="Q37" s="34"/>
      <c r="R37" s="34"/>
      <c r="S37" s="34" t="s">
        <v>87</v>
      </c>
      <c r="T37" s="34"/>
      <c r="U37" s="34" t="s">
        <v>87</v>
      </c>
      <c r="V37" s="34" t="s">
        <v>87</v>
      </c>
      <c r="W37" s="34"/>
      <c r="X37" s="34"/>
      <c r="Y37" s="34"/>
      <c r="Z37" s="34"/>
      <c r="AA37" s="34" t="s">
        <v>62</v>
      </c>
      <c r="AB37" s="34" t="s">
        <v>91</v>
      </c>
      <c r="AC37" s="12" t="s">
        <v>68</v>
      </c>
      <c r="AD37" s="41"/>
      <c r="AE37" s="42"/>
      <c r="AF37" s="37" t="s">
        <v>63</v>
      </c>
      <c r="AG37" s="42"/>
      <c r="AH37" s="41"/>
      <c r="AI37" s="42"/>
      <c r="AJ37" s="41"/>
      <c r="AK37" s="42"/>
      <c r="AL37" s="41"/>
      <c r="AM37" s="42"/>
      <c r="AN37" s="41"/>
      <c r="AO37" s="42"/>
      <c r="AP37" s="41"/>
      <c r="AQ37" s="42"/>
      <c r="AR37" s="42"/>
      <c r="AS37" s="41"/>
      <c r="AT37" s="12" t="str">
        <f t="shared" si="13"/>
        <v>W</v>
      </c>
      <c r="AU37" t="str">
        <f t="shared" si="12"/>
        <v>filled</v>
      </c>
      <c r="CO37">
        <f t="shared" si="15"/>
        <v>4.75</v>
      </c>
      <c r="CP37" s="77" t="str">
        <f t="shared" si="14"/>
        <v>NA</v>
      </c>
      <c r="CQ37" s="77">
        <f t="shared" si="14"/>
        <v>1</v>
      </c>
      <c r="CR37" s="77">
        <f t="shared" si="14"/>
        <v>0.63636363636363635</v>
      </c>
      <c r="CU37" s="78"/>
    </row>
    <row r="38" spans="1:99" ht="15.75">
      <c r="A38" s="6"/>
      <c r="B38" s="5" t="s">
        <v>21</v>
      </c>
      <c r="D38" s="14">
        <v>44473</v>
      </c>
      <c r="E38">
        <v>700</v>
      </c>
      <c r="F38">
        <f>(53/60)+2</f>
        <v>2.8833333333333333</v>
      </c>
      <c r="G38" t="s">
        <v>46</v>
      </c>
      <c r="H38" s="24" t="s">
        <v>83</v>
      </c>
      <c r="I38" s="12" t="s">
        <v>51</v>
      </c>
      <c r="J38" s="12"/>
      <c r="K38" s="34" t="s">
        <v>62</v>
      </c>
      <c r="L38" s="34"/>
      <c r="M38" s="34"/>
      <c r="N38" s="34" t="s">
        <v>62</v>
      </c>
      <c r="O38" s="34" t="s">
        <v>62</v>
      </c>
      <c r="P38" s="34"/>
      <c r="Q38" s="34"/>
      <c r="R38" s="34"/>
      <c r="S38" s="34" t="s">
        <v>62</v>
      </c>
      <c r="T38" s="34"/>
      <c r="U38" s="34"/>
      <c r="V38" s="34" t="s">
        <v>87</v>
      </c>
      <c r="W38" s="34"/>
      <c r="X38" s="34"/>
      <c r="Y38" s="34"/>
      <c r="Z38" s="34"/>
      <c r="AA38" s="34" t="s">
        <v>62</v>
      </c>
      <c r="AB38" s="34"/>
      <c r="AC38" s="12" t="s">
        <v>68</v>
      </c>
      <c r="AD38" s="37"/>
      <c r="AE38" s="38"/>
      <c r="AF38" s="37" t="s">
        <v>63</v>
      </c>
      <c r="AG38" s="38"/>
      <c r="AH38" s="37"/>
      <c r="AI38" s="38"/>
      <c r="AJ38" s="37"/>
      <c r="AK38" s="38"/>
      <c r="AL38" s="37"/>
      <c r="AM38" s="38"/>
      <c r="AN38" s="37"/>
      <c r="AO38" s="38"/>
      <c r="AP38" s="37"/>
      <c r="AQ38" s="38"/>
      <c r="AR38" s="38"/>
      <c r="AS38" s="37"/>
      <c r="AT38" s="12" t="str">
        <f t="shared" si="13"/>
        <v>W</v>
      </c>
      <c r="AU38" t="str">
        <f t="shared" si="12"/>
        <v>filled</v>
      </c>
      <c r="CO38">
        <f t="shared" ref="CO38:CO41" si="16">CO37+0.25</f>
        <v>5</v>
      </c>
      <c r="CP38" s="77" t="str">
        <f t="shared" si="14"/>
        <v>NA</v>
      </c>
      <c r="CQ38" s="77">
        <f t="shared" si="14"/>
        <v>1</v>
      </c>
      <c r="CR38" s="77">
        <f t="shared" si="14"/>
        <v>0.66666666666666663</v>
      </c>
      <c r="CU38" s="78"/>
    </row>
    <row r="39" spans="1:99" ht="16.5" thickBot="1">
      <c r="A39" s="7"/>
      <c r="B39" s="8" t="s">
        <v>5</v>
      </c>
      <c r="D39" s="14">
        <v>44473</v>
      </c>
      <c r="E39">
        <v>700</v>
      </c>
      <c r="F39">
        <f>(53/60)+2</f>
        <v>2.8833333333333333</v>
      </c>
      <c r="G39" t="s">
        <v>46</v>
      </c>
      <c r="H39" s="24" t="s">
        <v>82</v>
      </c>
      <c r="I39" s="12" t="s">
        <v>51</v>
      </c>
      <c r="J39" s="12"/>
      <c r="K39" s="34" t="s">
        <v>62</v>
      </c>
      <c r="L39" s="34"/>
      <c r="M39" s="34"/>
      <c r="N39" s="34" t="s">
        <v>62</v>
      </c>
      <c r="O39" s="34" t="s">
        <v>62</v>
      </c>
      <c r="P39" s="34"/>
      <c r="Q39" s="34"/>
      <c r="R39" s="34"/>
      <c r="S39" s="34" t="s">
        <v>62</v>
      </c>
      <c r="T39" s="34" t="s">
        <v>87</v>
      </c>
      <c r="U39" s="34"/>
      <c r="V39" s="34" t="s">
        <v>87</v>
      </c>
      <c r="W39" s="34"/>
      <c r="X39" s="34"/>
      <c r="Y39" s="34"/>
      <c r="Z39" s="34"/>
      <c r="AA39" s="34" t="s">
        <v>87</v>
      </c>
      <c r="AB39" s="34" t="s">
        <v>92</v>
      </c>
      <c r="AC39" s="12" t="s">
        <v>68</v>
      </c>
      <c r="AD39" s="39"/>
      <c r="AE39" s="40"/>
      <c r="AF39" s="37" t="s">
        <v>63</v>
      </c>
      <c r="AG39" s="40"/>
      <c r="AH39" s="39"/>
      <c r="AI39" s="40"/>
      <c r="AJ39" s="39"/>
      <c r="AK39" s="40"/>
      <c r="AL39" s="39"/>
      <c r="AM39" s="40"/>
      <c r="AN39" s="39"/>
      <c r="AO39" s="40"/>
      <c r="AP39" s="39"/>
      <c r="AQ39" s="40"/>
      <c r="AR39" s="40"/>
      <c r="AS39" s="39"/>
      <c r="AT39" s="12" t="str">
        <f t="shared" si="13"/>
        <v>W</v>
      </c>
      <c r="AU39" t="str">
        <f t="shared" si="12"/>
        <v>filled</v>
      </c>
      <c r="CO39">
        <f t="shared" si="16"/>
        <v>5.25</v>
      </c>
      <c r="CP39" s="77" t="str">
        <f t="shared" si="14"/>
        <v>NA</v>
      </c>
      <c r="CQ39" s="77" t="str">
        <f t="shared" si="14"/>
        <v>NA</v>
      </c>
      <c r="CR39" s="77">
        <f t="shared" si="14"/>
        <v>0.5</v>
      </c>
      <c r="CU39" s="78"/>
    </row>
    <row r="40" spans="1:99" ht="15.75">
      <c r="A40" s="2" t="s">
        <v>23</v>
      </c>
      <c r="B40" s="9" t="s">
        <v>5</v>
      </c>
      <c r="D40" s="14">
        <v>44473</v>
      </c>
      <c r="E40">
        <v>700</v>
      </c>
      <c r="F40">
        <f>(53/60)+1</f>
        <v>1.8833333333333333</v>
      </c>
      <c r="G40" t="s">
        <v>101</v>
      </c>
      <c r="H40" s="24" t="s">
        <v>93</v>
      </c>
      <c r="I40" s="12" t="s">
        <v>51</v>
      </c>
      <c r="J40" s="12"/>
      <c r="K40" s="34" t="s">
        <v>62</v>
      </c>
      <c r="L40" s="34"/>
      <c r="M40" s="34"/>
      <c r="N40" s="34" t="s">
        <v>62</v>
      </c>
      <c r="O40" s="34" t="s">
        <v>62</v>
      </c>
      <c r="P40" s="34"/>
      <c r="Q40" s="34"/>
      <c r="R40" s="34"/>
      <c r="S40" s="34" t="s">
        <v>62</v>
      </c>
      <c r="T40" s="34" t="s">
        <v>87</v>
      </c>
      <c r="U40" s="34"/>
      <c r="V40" s="34" t="s">
        <v>87</v>
      </c>
      <c r="W40" s="34"/>
      <c r="X40" s="34"/>
      <c r="Y40" s="34"/>
      <c r="Z40" s="34"/>
      <c r="AA40" s="34" t="s">
        <v>62</v>
      </c>
      <c r="AB40" s="34"/>
      <c r="AC40" s="12" t="s">
        <v>68</v>
      </c>
      <c r="AD40" s="37" t="s">
        <v>32</v>
      </c>
      <c r="AE40" s="38"/>
      <c r="AF40" s="37"/>
      <c r="AG40" s="38"/>
      <c r="AH40" s="37"/>
      <c r="AI40" s="38"/>
      <c r="AJ40" s="37"/>
      <c r="AK40" s="38"/>
      <c r="AL40" s="37"/>
      <c r="AM40" s="38"/>
      <c r="AN40" s="37"/>
      <c r="AO40" s="38"/>
      <c r="AP40" s="37"/>
      <c r="AQ40" s="38"/>
      <c r="AR40" s="38"/>
      <c r="AS40" s="37"/>
      <c r="AT40" s="12" t="str">
        <f t="shared" si="13"/>
        <v>C</v>
      </c>
      <c r="AU40" t="str">
        <f t="shared" si="12"/>
        <v>filled</v>
      </c>
      <c r="CO40">
        <f t="shared" si="16"/>
        <v>5.5</v>
      </c>
      <c r="CP40" s="77" t="str">
        <f t="shared" si="14"/>
        <v>NA</v>
      </c>
      <c r="CQ40" s="77" t="str">
        <f t="shared" si="14"/>
        <v>NA</v>
      </c>
      <c r="CR40" s="77">
        <f t="shared" si="14"/>
        <v>0.5</v>
      </c>
      <c r="CU40" s="78"/>
    </row>
    <row r="41" spans="1:99" ht="15.75">
      <c r="A41" s="4" t="s">
        <v>4</v>
      </c>
      <c r="B41" s="5" t="s">
        <v>6</v>
      </c>
      <c r="D41" s="14">
        <v>44473</v>
      </c>
      <c r="E41">
        <v>700</v>
      </c>
      <c r="F41">
        <f>(43/60)+2</f>
        <v>2.7166666666666668</v>
      </c>
      <c r="G41" t="s">
        <v>46</v>
      </c>
      <c r="H41" s="24" t="s">
        <v>94</v>
      </c>
      <c r="I41" s="12" t="s">
        <v>51</v>
      </c>
      <c r="J41" s="12"/>
      <c r="K41" s="34" t="s">
        <v>62</v>
      </c>
      <c r="L41" s="34"/>
      <c r="M41" s="34"/>
      <c r="N41" s="34" t="s">
        <v>62</v>
      </c>
      <c r="O41" s="34" t="s">
        <v>62</v>
      </c>
      <c r="P41" s="34"/>
      <c r="Q41" s="34"/>
      <c r="R41" s="34"/>
      <c r="S41" s="34" t="s">
        <v>62</v>
      </c>
      <c r="T41" s="34" t="s">
        <v>87</v>
      </c>
      <c r="U41" s="34"/>
      <c r="V41" s="34" t="s">
        <v>87</v>
      </c>
      <c r="W41" s="34"/>
      <c r="X41" s="34"/>
      <c r="Y41" s="34"/>
      <c r="Z41" s="34"/>
      <c r="AA41" s="34" t="s">
        <v>62</v>
      </c>
      <c r="AB41" s="34"/>
      <c r="AC41" s="12" t="s">
        <v>68</v>
      </c>
      <c r="AD41" s="41"/>
      <c r="AE41" s="42"/>
      <c r="AF41" s="41" t="s">
        <v>32</v>
      </c>
      <c r="AG41" s="42"/>
      <c r="AH41" s="37"/>
      <c r="AI41" s="42"/>
      <c r="AJ41" s="41"/>
      <c r="AK41" s="42"/>
      <c r="AL41" s="41"/>
      <c r="AM41" s="42"/>
      <c r="AN41" s="41"/>
      <c r="AO41" s="42"/>
      <c r="AP41" s="41"/>
      <c r="AQ41" s="42"/>
      <c r="AR41" s="42"/>
      <c r="AS41" s="41"/>
      <c r="AT41" s="12" t="str">
        <f t="shared" si="13"/>
        <v>C</v>
      </c>
      <c r="AU41" t="str">
        <f t="shared" si="12"/>
        <v>filled</v>
      </c>
      <c r="CO41">
        <f t="shared" si="16"/>
        <v>5.75</v>
      </c>
      <c r="CP41" s="77" t="str">
        <f t="shared" si="14"/>
        <v>NA</v>
      </c>
      <c r="CQ41" s="77" t="str">
        <f t="shared" si="14"/>
        <v>NA</v>
      </c>
      <c r="CR41" s="77">
        <f t="shared" si="14"/>
        <v>0.5</v>
      </c>
      <c r="CU41" s="78"/>
    </row>
    <row r="42" spans="1:99">
      <c r="A42" s="6"/>
      <c r="B42" s="5" t="s">
        <v>7</v>
      </c>
      <c r="D42" s="14">
        <v>44473</v>
      </c>
      <c r="E42">
        <v>700</v>
      </c>
      <c r="F42">
        <v>2</v>
      </c>
      <c r="G42" t="s">
        <v>46</v>
      </c>
      <c r="H42" s="24" t="s">
        <v>95</v>
      </c>
      <c r="I42" s="12" t="s">
        <v>51</v>
      </c>
      <c r="J42" s="12"/>
      <c r="K42" s="34" t="s">
        <v>62</v>
      </c>
      <c r="L42" s="34"/>
      <c r="M42" s="34"/>
      <c r="N42" s="34" t="s">
        <v>62</v>
      </c>
      <c r="O42" s="34" t="s">
        <v>62</v>
      </c>
      <c r="P42" s="34"/>
      <c r="Q42" s="34"/>
      <c r="R42" s="34"/>
      <c r="S42" s="34" t="s">
        <v>62</v>
      </c>
      <c r="T42" s="34" t="s">
        <v>87</v>
      </c>
      <c r="U42" s="34" t="s">
        <v>87</v>
      </c>
      <c r="V42" s="34" t="s">
        <v>87</v>
      </c>
      <c r="W42" s="34"/>
      <c r="X42" s="34"/>
      <c r="Y42" s="34"/>
      <c r="Z42" s="34"/>
      <c r="AA42" s="34" t="s">
        <v>62</v>
      </c>
      <c r="AB42" s="34" t="s">
        <v>102</v>
      </c>
      <c r="AC42" s="12" t="s">
        <v>68</v>
      </c>
      <c r="AD42" s="37"/>
      <c r="AE42" s="38"/>
      <c r="AF42" s="37" t="s">
        <v>63</v>
      </c>
      <c r="AG42" s="38"/>
      <c r="AH42" s="37"/>
      <c r="AI42" s="38"/>
      <c r="AJ42" s="37"/>
      <c r="AK42" s="38"/>
      <c r="AL42" s="37"/>
      <c r="AM42" s="38"/>
      <c r="AN42" s="37"/>
      <c r="AO42" s="38"/>
      <c r="AP42" s="37"/>
      <c r="AQ42" s="38"/>
      <c r="AR42" s="38"/>
      <c r="AS42" s="37"/>
      <c r="AT42" s="12" t="str">
        <f t="shared" si="13"/>
        <v>W</v>
      </c>
      <c r="AU42" t="str">
        <f t="shared" si="12"/>
        <v>filled</v>
      </c>
      <c r="CO42">
        <f t="shared" ref="CO42:CO46" si="17">CO41+0.25</f>
        <v>6</v>
      </c>
      <c r="CP42" s="77" t="str">
        <f t="shared" si="14"/>
        <v>NA</v>
      </c>
      <c r="CQ42" s="77" t="str">
        <f t="shared" si="14"/>
        <v>NA</v>
      </c>
      <c r="CR42" s="77">
        <f t="shared" si="14"/>
        <v>0.5</v>
      </c>
    </row>
    <row r="43" spans="1:99">
      <c r="A43" s="6"/>
      <c r="B43" s="5" t="s">
        <v>8</v>
      </c>
      <c r="D43" s="14">
        <v>44473</v>
      </c>
      <c r="E43">
        <v>700</v>
      </c>
      <c r="F43">
        <f>(46/60)+1</f>
        <v>1.7666666666666666</v>
      </c>
      <c r="G43" t="s">
        <v>101</v>
      </c>
      <c r="H43" s="24" t="s">
        <v>96</v>
      </c>
      <c r="I43" s="12" t="s">
        <v>51</v>
      </c>
      <c r="J43" s="12"/>
      <c r="K43" s="34" t="s">
        <v>62</v>
      </c>
      <c r="L43" s="34"/>
      <c r="M43" s="34"/>
      <c r="N43" s="34" t="s">
        <v>62</v>
      </c>
      <c r="O43" s="34" t="s">
        <v>62</v>
      </c>
      <c r="P43" s="34"/>
      <c r="Q43" s="34"/>
      <c r="R43" s="34"/>
      <c r="S43" s="34" t="s">
        <v>62</v>
      </c>
      <c r="T43" s="34" t="s">
        <v>87</v>
      </c>
      <c r="U43" s="34" t="s">
        <v>87</v>
      </c>
      <c r="V43" s="34" t="s">
        <v>87</v>
      </c>
      <c r="W43" s="34"/>
      <c r="X43" s="34"/>
      <c r="Y43" s="34"/>
      <c r="Z43" s="34"/>
      <c r="AA43" s="34" t="s">
        <v>62</v>
      </c>
      <c r="AB43" s="34" t="s">
        <v>106</v>
      </c>
      <c r="AC43" s="12" t="s">
        <v>68</v>
      </c>
      <c r="AD43" s="39"/>
      <c r="AE43" s="40"/>
      <c r="AF43" s="39" t="s">
        <v>63</v>
      </c>
      <c r="AG43" s="40"/>
      <c r="AH43" s="39"/>
      <c r="AI43" s="40"/>
      <c r="AJ43" s="39"/>
      <c r="AK43" s="40"/>
      <c r="AL43" s="39"/>
      <c r="AM43" s="40"/>
      <c r="AN43" s="39"/>
      <c r="AO43" s="40"/>
      <c r="AP43" s="39"/>
      <c r="AQ43" s="40"/>
      <c r="AR43" s="40"/>
      <c r="AS43" s="39"/>
      <c r="AT43" s="12" t="str">
        <f t="shared" si="13"/>
        <v>W</v>
      </c>
      <c r="AU43" t="str">
        <f t="shared" si="12"/>
        <v>filled</v>
      </c>
      <c r="CO43">
        <f t="shared" si="17"/>
        <v>6.25</v>
      </c>
      <c r="CP43" s="77" t="str">
        <f t="shared" si="14"/>
        <v>NA</v>
      </c>
      <c r="CQ43" s="77" t="str">
        <f t="shared" si="14"/>
        <v>NA</v>
      </c>
      <c r="CR43" s="77">
        <f t="shared" si="14"/>
        <v>1</v>
      </c>
    </row>
    <row r="44" spans="1:99">
      <c r="A44" s="6"/>
      <c r="B44" s="5" t="s">
        <v>9</v>
      </c>
      <c r="D44" s="14">
        <v>44473</v>
      </c>
      <c r="E44">
        <v>700</v>
      </c>
      <c r="F44">
        <v>4</v>
      </c>
      <c r="G44" t="s">
        <v>46</v>
      </c>
      <c r="H44" s="24" t="s">
        <v>97</v>
      </c>
      <c r="I44" s="12" t="s">
        <v>51</v>
      </c>
      <c r="J44" s="12"/>
      <c r="K44" s="34" t="s">
        <v>62</v>
      </c>
      <c r="L44" s="34"/>
      <c r="M44" s="34"/>
      <c r="N44" s="34" t="s">
        <v>62</v>
      </c>
      <c r="O44" s="34" t="s">
        <v>62</v>
      </c>
      <c r="P44" s="34"/>
      <c r="Q44" s="34"/>
      <c r="R44" s="34"/>
      <c r="S44" s="34" t="s">
        <v>62</v>
      </c>
      <c r="T44" s="34" t="s">
        <v>87</v>
      </c>
      <c r="U44" s="34" t="s">
        <v>62</v>
      </c>
      <c r="V44" s="34" t="s">
        <v>62</v>
      </c>
      <c r="W44" s="34"/>
      <c r="X44" s="34"/>
      <c r="Y44" s="34"/>
      <c r="Z44" s="34"/>
      <c r="AA44" s="34" t="s">
        <v>62</v>
      </c>
      <c r="AB44" s="34"/>
      <c r="AC44" s="12" t="s">
        <v>68</v>
      </c>
      <c r="AD44" s="38"/>
      <c r="AE44" s="37"/>
      <c r="AF44" s="43" t="s">
        <v>32</v>
      </c>
      <c r="AG44" s="38"/>
      <c r="AH44" s="37"/>
      <c r="AI44" s="38"/>
      <c r="AJ44" s="37"/>
      <c r="AK44" s="38"/>
      <c r="AL44" s="37"/>
      <c r="AM44" s="38"/>
      <c r="AN44" s="37"/>
      <c r="AO44" s="38"/>
      <c r="AP44" s="37"/>
      <c r="AQ44" s="38"/>
      <c r="AR44" s="38"/>
      <c r="AS44" s="37"/>
      <c r="AT44" s="12" t="str">
        <f t="shared" si="13"/>
        <v>C</v>
      </c>
      <c r="AU44" t="str">
        <f t="shared" si="12"/>
        <v>filled</v>
      </c>
      <c r="CO44">
        <f t="shared" si="17"/>
        <v>6.5</v>
      </c>
      <c r="CP44" s="77" t="str">
        <f t="shared" si="14"/>
        <v>NA</v>
      </c>
      <c r="CQ44" s="77" t="str">
        <f t="shared" si="14"/>
        <v>NA</v>
      </c>
      <c r="CR44" s="77">
        <f t="shared" si="14"/>
        <v>1</v>
      </c>
    </row>
    <row r="45" spans="1:99">
      <c r="A45" s="6"/>
      <c r="B45" s="5" t="s">
        <v>10</v>
      </c>
      <c r="D45" s="14">
        <v>44473</v>
      </c>
      <c r="E45">
        <v>700</v>
      </c>
      <c r="F45">
        <f>2.16</f>
        <v>2.16</v>
      </c>
      <c r="G45" t="s">
        <v>101</v>
      </c>
      <c r="H45" s="24" t="s">
        <v>98</v>
      </c>
      <c r="I45" s="12" t="s">
        <v>51</v>
      </c>
      <c r="J45" s="12"/>
      <c r="K45" s="34" t="s">
        <v>62</v>
      </c>
      <c r="L45" s="34"/>
      <c r="M45" s="34"/>
      <c r="N45" s="34" t="s">
        <v>62</v>
      </c>
      <c r="O45" s="34" t="s">
        <v>62</v>
      </c>
      <c r="P45" s="34"/>
      <c r="Q45" s="34"/>
      <c r="R45" s="34"/>
      <c r="S45" s="34" t="s">
        <v>62</v>
      </c>
      <c r="T45" s="34" t="s">
        <v>87</v>
      </c>
      <c r="U45" s="34" t="s">
        <v>62</v>
      </c>
      <c r="V45" s="34" t="s">
        <v>62</v>
      </c>
      <c r="W45" s="34"/>
      <c r="X45" s="34"/>
      <c r="Y45" s="34"/>
      <c r="Z45" s="34"/>
      <c r="AA45" s="34" t="s">
        <v>62</v>
      </c>
      <c r="AB45" s="34"/>
      <c r="AC45" s="12" t="s">
        <v>68</v>
      </c>
      <c r="AD45" s="37" t="s">
        <v>32</v>
      </c>
      <c r="AE45" s="38"/>
      <c r="AF45" s="37"/>
      <c r="AG45" s="38"/>
      <c r="AH45" s="37"/>
      <c r="AI45" s="38"/>
      <c r="AJ45" s="37"/>
      <c r="AK45" s="38"/>
      <c r="AL45" s="37"/>
      <c r="AM45" s="38"/>
      <c r="AN45" s="37"/>
      <c r="AO45" s="38"/>
      <c r="AP45" s="37"/>
      <c r="AQ45" s="38"/>
      <c r="AR45" s="38"/>
      <c r="AS45" s="37"/>
      <c r="AT45" s="12" t="str">
        <f t="shared" si="13"/>
        <v>C</v>
      </c>
      <c r="AU45" t="str">
        <f t="shared" si="12"/>
        <v>filled</v>
      </c>
      <c r="CO45">
        <f t="shared" si="17"/>
        <v>6.75</v>
      </c>
      <c r="CP45" s="77" t="str">
        <f t="shared" si="14"/>
        <v>NA</v>
      </c>
      <c r="CQ45" s="77" t="str">
        <f t="shared" si="14"/>
        <v>NA</v>
      </c>
      <c r="CR45" s="77">
        <f t="shared" si="14"/>
        <v>1</v>
      </c>
    </row>
    <row r="46" spans="1:99">
      <c r="A46" s="6"/>
      <c r="B46" s="5" t="s">
        <v>11</v>
      </c>
      <c r="D46" s="14">
        <v>44473</v>
      </c>
      <c r="E46">
        <v>700</v>
      </c>
      <c r="F46">
        <v>3</v>
      </c>
      <c r="G46" t="s">
        <v>34</v>
      </c>
      <c r="H46" s="24" t="s">
        <v>99</v>
      </c>
      <c r="I46" s="12" t="s">
        <v>51</v>
      </c>
      <c r="J46" s="12"/>
      <c r="K46" s="34" t="s">
        <v>62</v>
      </c>
      <c r="L46" s="34"/>
      <c r="M46" s="34"/>
      <c r="N46" s="34" t="s">
        <v>62</v>
      </c>
      <c r="O46" s="34" t="s">
        <v>62</v>
      </c>
      <c r="P46" s="34"/>
      <c r="Q46" s="34"/>
      <c r="R46" s="34"/>
      <c r="S46" s="34" t="s">
        <v>62</v>
      </c>
      <c r="T46" s="34" t="s">
        <v>87</v>
      </c>
      <c r="U46" s="34" t="s">
        <v>62</v>
      </c>
      <c r="V46" s="34" t="s">
        <v>62</v>
      </c>
      <c r="W46" s="34"/>
      <c r="X46" s="34"/>
      <c r="Y46" s="34"/>
      <c r="Z46" s="34"/>
      <c r="AA46" s="34" t="s">
        <v>62</v>
      </c>
      <c r="AB46" s="34" t="s">
        <v>110</v>
      </c>
      <c r="AC46" s="12" t="s">
        <v>68</v>
      </c>
      <c r="AD46" s="41"/>
      <c r="AE46" s="42"/>
      <c r="AF46" s="38"/>
      <c r="AG46" s="42" t="s">
        <v>63</v>
      </c>
      <c r="AH46" s="41"/>
      <c r="AI46" s="42"/>
      <c r="AJ46" s="41"/>
      <c r="AK46" s="42"/>
      <c r="AL46" s="41"/>
      <c r="AM46" s="42"/>
      <c r="AN46" s="41"/>
      <c r="AO46" s="42"/>
      <c r="AP46" s="41"/>
      <c r="AQ46" s="42"/>
      <c r="AR46" s="42"/>
      <c r="AS46" s="41"/>
      <c r="AT46" s="12" t="str">
        <f t="shared" si="13"/>
        <v>W</v>
      </c>
      <c r="AU46" t="str">
        <f t="shared" si="12"/>
        <v>filled</v>
      </c>
      <c r="CO46">
        <f t="shared" si="17"/>
        <v>7</v>
      </c>
      <c r="CP46" s="77" t="str">
        <f t="shared" si="14"/>
        <v>NA</v>
      </c>
      <c r="CQ46" s="77" t="str">
        <f t="shared" si="14"/>
        <v>NA</v>
      </c>
      <c r="CR46" s="77">
        <f t="shared" si="14"/>
        <v>1</v>
      </c>
    </row>
    <row r="47" spans="1:99">
      <c r="A47" s="6"/>
      <c r="B47" s="5" t="s">
        <v>12</v>
      </c>
      <c r="D47" s="14">
        <v>44473</v>
      </c>
      <c r="E47">
        <v>700</v>
      </c>
      <c r="F47">
        <f>(51/60)</f>
        <v>0.85</v>
      </c>
      <c r="G47" t="s">
        <v>34</v>
      </c>
      <c r="H47" s="24" t="s">
        <v>100</v>
      </c>
      <c r="I47" s="12" t="s">
        <v>51</v>
      </c>
      <c r="J47" s="12"/>
      <c r="K47" s="34" t="s">
        <v>62</v>
      </c>
      <c r="L47" s="34"/>
      <c r="M47" s="34"/>
      <c r="N47" s="34" t="s">
        <v>62</v>
      </c>
      <c r="O47" s="34" t="s">
        <v>62</v>
      </c>
      <c r="P47" s="34"/>
      <c r="Q47" s="34"/>
      <c r="R47" s="34"/>
      <c r="S47" s="34" t="s">
        <v>62</v>
      </c>
      <c r="T47" s="34" t="s">
        <v>87</v>
      </c>
      <c r="U47" s="34" t="s">
        <v>62</v>
      </c>
      <c r="V47" s="34" t="s">
        <v>62</v>
      </c>
      <c r="W47" s="34"/>
      <c r="X47" s="34"/>
      <c r="Y47" s="34"/>
      <c r="Z47" s="34"/>
      <c r="AA47" s="34" t="s">
        <v>62</v>
      </c>
      <c r="AB47" s="34"/>
      <c r="AC47" s="12" t="s">
        <v>68</v>
      </c>
      <c r="AD47" s="37"/>
      <c r="AE47" s="38"/>
      <c r="AF47" s="37"/>
      <c r="AG47" s="42" t="s">
        <v>32</v>
      </c>
      <c r="AH47" s="37"/>
      <c r="AI47" s="38"/>
      <c r="AJ47" s="37"/>
      <c r="AK47" s="38"/>
      <c r="AL47" s="37"/>
      <c r="AM47" s="38"/>
      <c r="AN47" s="37"/>
      <c r="AO47" s="38"/>
      <c r="AP47" s="37"/>
      <c r="AQ47" s="38"/>
      <c r="AR47" s="38"/>
      <c r="AS47" s="37"/>
      <c r="AT47" s="12" t="str">
        <f t="shared" si="13"/>
        <v>C</v>
      </c>
      <c r="AU47" t="str">
        <f t="shared" si="12"/>
        <v>filled</v>
      </c>
    </row>
    <row r="48" spans="1:99">
      <c r="A48" s="6"/>
      <c r="B48" s="5" t="s">
        <v>13</v>
      </c>
      <c r="D48" s="14">
        <v>44477</v>
      </c>
      <c r="E48">
        <v>700</v>
      </c>
      <c r="F48">
        <v>3.5</v>
      </c>
      <c r="G48" t="s">
        <v>101</v>
      </c>
      <c r="H48" s="24" t="s">
        <v>127</v>
      </c>
      <c r="I48" s="12" t="s">
        <v>51</v>
      </c>
      <c r="J48" s="12"/>
      <c r="K48" s="34" t="s">
        <v>62</v>
      </c>
      <c r="L48" s="34"/>
      <c r="M48" s="34" t="s">
        <v>87</v>
      </c>
      <c r="N48" s="34" t="s">
        <v>62</v>
      </c>
      <c r="O48" s="34" t="s">
        <v>62</v>
      </c>
      <c r="P48" s="34"/>
      <c r="Q48" s="34"/>
      <c r="R48" s="34"/>
      <c r="S48" s="34" t="s">
        <v>62</v>
      </c>
      <c r="T48" s="34" t="s">
        <v>87</v>
      </c>
      <c r="U48" s="34" t="s">
        <v>62</v>
      </c>
      <c r="V48" s="34" t="s">
        <v>87</v>
      </c>
      <c r="W48" s="34"/>
      <c r="X48" s="34"/>
      <c r="Y48" s="34"/>
      <c r="Z48" s="34"/>
      <c r="AA48" s="34" t="s">
        <v>62</v>
      </c>
      <c r="AB48" s="34" t="s">
        <v>132</v>
      </c>
      <c r="AC48" s="12" t="s">
        <v>68</v>
      </c>
      <c r="AD48" s="39" t="s">
        <v>63</v>
      </c>
      <c r="AE48" s="40"/>
      <c r="AF48" s="37"/>
      <c r="AG48" s="40"/>
      <c r="AH48" s="39"/>
      <c r="AI48" s="40"/>
      <c r="AJ48" s="39"/>
      <c r="AK48" s="40"/>
      <c r="AL48" s="39"/>
      <c r="AM48" s="40"/>
      <c r="AN48" s="39"/>
      <c r="AO48" s="40"/>
      <c r="AP48" s="39"/>
      <c r="AQ48" s="40"/>
      <c r="AR48" s="40"/>
      <c r="AS48" s="39"/>
      <c r="AT48" s="12" t="str">
        <f t="shared" si="13"/>
        <v>W</v>
      </c>
      <c r="AU48" t="str">
        <f t="shared" si="12"/>
        <v>filled</v>
      </c>
    </row>
    <row r="49" spans="1:47">
      <c r="A49" s="6"/>
      <c r="B49" s="5" t="s">
        <v>14</v>
      </c>
      <c r="D49" s="14">
        <v>44477</v>
      </c>
      <c r="E49">
        <v>700</v>
      </c>
      <c r="F49">
        <v>4</v>
      </c>
      <c r="G49" t="s">
        <v>46</v>
      </c>
      <c r="H49" s="24" t="s">
        <v>128</v>
      </c>
      <c r="I49" s="12" t="s">
        <v>51</v>
      </c>
      <c r="J49" s="12"/>
      <c r="K49" s="34" t="s">
        <v>62</v>
      </c>
      <c r="L49" s="34"/>
      <c r="M49" s="34" t="s">
        <v>87</v>
      </c>
      <c r="N49" s="34" t="s">
        <v>62</v>
      </c>
      <c r="O49" s="34" t="s">
        <v>87</v>
      </c>
      <c r="P49" s="34"/>
      <c r="Q49" s="34"/>
      <c r="R49" s="34"/>
      <c r="S49" s="34" t="s">
        <v>62</v>
      </c>
      <c r="T49" s="34" t="s">
        <v>87</v>
      </c>
      <c r="U49" s="34" t="s">
        <v>62</v>
      </c>
      <c r="V49" s="34" t="s">
        <v>62</v>
      </c>
      <c r="W49" s="34"/>
      <c r="X49" s="34"/>
      <c r="Y49" s="34"/>
      <c r="Z49" s="34"/>
      <c r="AA49" s="34" t="s">
        <v>87</v>
      </c>
      <c r="AB49" s="34" t="s">
        <v>133</v>
      </c>
      <c r="AC49" s="12" t="s">
        <v>68</v>
      </c>
      <c r="AD49" s="37"/>
      <c r="AE49" s="38"/>
      <c r="AF49" s="37" t="s">
        <v>63</v>
      </c>
      <c r="AG49" s="38"/>
      <c r="AH49" s="37"/>
      <c r="AI49" s="38"/>
      <c r="AJ49" s="37"/>
      <c r="AK49" s="38"/>
      <c r="AL49" s="37"/>
      <c r="AM49" s="38"/>
      <c r="AN49" s="37"/>
      <c r="AO49" s="38"/>
      <c r="AP49" s="37"/>
      <c r="AQ49" s="38"/>
      <c r="AR49" s="38"/>
      <c r="AS49" s="37"/>
      <c r="AT49" s="12" t="str">
        <f t="shared" si="13"/>
        <v>W</v>
      </c>
      <c r="AU49" t="str">
        <f t="shared" si="12"/>
        <v>filled</v>
      </c>
    </row>
    <row r="50" spans="1:47">
      <c r="A50" s="6"/>
      <c r="B50" s="5" t="s">
        <v>15</v>
      </c>
      <c r="D50" s="14">
        <v>44477</v>
      </c>
      <c r="E50">
        <v>700</v>
      </c>
      <c r="F50">
        <v>3</v>
      </c>
      <c r="G50" t="s">
        <v>46</v>
      </c>
      <c r="H50" s="24" t="s">
        <v>129</v>
      </c>
      <c r="I50" s="12" t="s">
        <v>51</v>
      </c>
      <c r="J50" s="12"/>
      <c r="K50" s="34" t="s">
        <v>62</v>
      </c>
      <c r="L50" s="34"/>
      <c r="M50" s="34" t="s">
        <v>62</v>
      </c>
      <c r="N50" s="34" t="s">
        <v>62</v>
      </c>
      <c r="O50" s="34" t="s">
        <v>62</v>
      </c>
      <c r="P50" s="34"/>
      <c r="Q50" s="34"/>
      <c r="R50" s="34"/>
      <c r="S50" s="34" t="s">
        <v>62</v>
      </c>
      <c r="T50" s="34" t="s">
        <v>87</v>
      </c>
      <c r="U50" s="34" t="s">
        <v>62</v>
      </c>
      <c r="V50" s="34" t="s">
        <v>87</v>
      </c>
      <c r="W50" s="34"/>
      <c r="X50" s="34"/>
      <c r="Y50" s="34"/>
      <c r="Z50" s="34"/>
      <c r="AA50" s="34" t="s">
        <v>62</v>
      </c>
      <c r="AB50" s="34"/>
      <c r="AC50" s="12" t="s">
        <v>68</v>
      </c>
      <c r="AD50" s="41"/>
      <c r="AE50" s="42"/>
      <c r="AF50" s="39" t="s">
        <v>32</v>
      </c>
      <c r="AG50" s="42"/>
      <c r="AH50" s="41"/>
      <c r="AI50" s="42"/>
      <c r="AJ50" s="41"/>
      <c r="AK50" s="42"/>
      <c r="AL50" s="41"/>
      <c r="AM50" s="42"/>
      <c r="AN50" s="41"/>
      <c r="AO50" s="42"/>
      <c r="AP50" s="41"/>
      <c r="AQ50" s="42"/>
      <c r="AR50" s="42"/>
      <c r="AS50" s="41"/>
      <c r="AT50" s="12" t="str">
        <f t="shared" si="13"/>
        <v>C</v>
      </c>
      <c r="AU50" t="str">
        <f t="shared" si="12"/>
        <v>filled</v>
      </c>
    </row>
    <row r="51" spans="1:47">
      <c r="A51" s="6"/>
      <c r="B51" s="5" t="s">
        <v>16</v>
      </c>
      <c r="D51" s="14">
        <v>44477</v>
      </c>
      <c r="E51">
        <v>700</v>
      </c>
      <c r="F51">
        <v>4</v>
      </c>
      <c r="G51" t="s">
        <v>34</v>
      </c>
      <c r="H51" s="24" t="s">
        <v>130</v>
      </c>
      <c r="I51" s="12" t="s">
        <v>51</v>
      </c>
      <c r="J51" s="12"/>
      <c r="K51" s="34" t="s">
        <v>62</v>
      </c>
      <c r="L51" s="34"/>
      <c r="M51" s="34" t="s">
        <v>62</v>
      </c>
      <c r="N51" s="34" t="s">
        <v>62</v>
      </c>
      <c r="O51" s="34" t="s">
        <v>62</v>
      </c>
      <c r="P51" s="34"/>
      <c r="Q51" s="34"/>
      <c r="R51" s="34"/>
      <c r="S51" s="34" t="s">
        <v>62</v>
      </c>
      <c r="T51" s="34" t="s">
        <v>87</v>
      </c>
      <c r="U51" s="34" t="s">
        <v>62</v>
      </c>
      <c r="V51" s="34" t="s">
        <v>87</v>
      </c>
      <c r="W51" s="34"/>
      <c r="X51" s="34"/>
      <c r="Y51" s="34"/>
      <c r="Z51" s="34"/>
      <c r="AA51" s="34" t="s">
        <v>62</v>
      </c>
      <c r="AB51" s="34" t="s">
        <v>134</v>
      </c>
      <c r="AC51" s="12" t="s">
        <v>68</v>
      </c>
      <c r="AD51" s="37"/>
      <c r="AE51" s="38"/>
      <c r="AF51" s="37"/>
      <c r="AG51" s="45" t="s">
        <v>63</v>
      </c>
      <c r="AH51" s="37"/>
      <c r="AI51" s="38"/>
      <c r="AJ51" s="37"/>
      <c r="AK51" s="38"/>
      <c r="AL51" s="37"/>
      <c r="AM51" s="38"/>
      <c r="AN51" s="37"/>
      <c r="AO51" s="38"/>
      <c r="AP51" s="37"/>
      <c r="AQ51" s="38"/>
      <c r="AR51" s="38"/>
      <c r="AS51" s="37"/>
      <c r="AT51" s="12" t="str">
        <f t="shared" si="13"/>
        <v>W</v>
      </c>
      <c r="AU51" t="str">
        <f t="shared" si="12"/>
        <v>filled</v>
      </c>
    </row>
    <row r="52" spans="1:47">
      <c r="A52" s="6"/>
      <c r="B52" s="5" t="s">
        <v>17</v>
      </c>
      <c r="D52" s="14">
        <v>44477</v>
      </c>
      <c r="E52">
        <v>700</v>
      </c>
      <c r="F52">
        <v>3.5</v>
      </c>
      <c r="G52" t="s">
        <v>34</v>
      </c>
      <c r="H52" s="24" t="s">
        <v>131</v>
      </c>
      <c r="I52" s="12" t="s">
        <v>51</v>
      </c>
      <c r="J52" s="12"/>
      <c r="K52" s="34" t="s">
        <v>62</v>
      </c>
      <c r="L52" s="34"/>
      <c r="M52" s="34" t="s">
        <v>62</v>
      </c>
      <c r="N52" s="34" t="s">
        <v>62</v>
      </c>
      <c r="O52" s="34" t="s">
        <v>62</v>
      </c>
      <c r="P52" s="34"/>
      <c r="Q52" s="34"/>
      <c r="R52" s="34"/>
      <c r="S52" s="34" t="s">
        <v>62</v>
      </c>
      <c r="T52" s="34" t="s">
        <v>87</v>
      </c>
      <c r="U52" s="34" t="s">
        <v>62</v>
      </c>
      <c r="V52" s="34" t="s">
        <v>87</v>
      </c>
      <c r="W52" s="34"/>
      <c r="X52" s="34"/>
      <c r="Y52" s="34"/>
      <c r="Z52" s="34"/>
      <c r="AA52" s="34" t="s">
        <v>62</v>
      </c>
      <c r="AB52" s="34"/>
      <c r="AC52" s="12" t="s">
        <v>68</v>
      </c>
      <c r="AD52" s="39"/>
      <c r="AE52" s="40"/>
      <c r="AF52" s="44"/>
      <c r="AG52" s="40" t="s">
        <v>32</v>
      </c>
      <c r="AH52" s="39"/>
      <c r="AI52" s="40"/>
      <c r="AJ52" s="39"/>
      <c r="AK52" s="40"/>
      <c r="AL52" s="39"/>
      <c r="AM52" s="40"/>
      <c r="AN52" s="39"/>
      <c r="AO52" s="40"/>
      <c r="AP52" s="39"/>
      <c r="AQ52" s="40"/>
      <c r="AR52" s="40"/>
      <c r="AS52" s="39"/>
      <c r="AT52" s="12" t="str">
        <f t="shared" si="13"/>
        <v>C</v>
      </c>
      <c r="AU52" t="str">
        <f t="shared" si="12"/>
        <v>filled</v>
      </c>
    </row>
    <row r="53" spans="1:47">
      <c r="A53" s="6"/>
      <c r="B53" s="5" t="s">
        <v>18</v>
      </c>
      <c r="D53" s="14">
        <v>44477</v>
      </c>
      <c r="E53">
        <v>700</v>
      </c>
      <c r="F53">
        <v>3</v>
      </c>
      <c r="G53" t="s">
        <v>46</v>
      </c>
      <c r="H53" s="24" t="s">
        <v>135</v>
      </c>
      <c r="I53" s="12" t="s">
        <v>51</v>
      </c>
      <c r="J53" s="12"/>
      <c r="K53" s="34" t="s">
        <v>62</v>
      </c>
      <c r="L53" s="34"/>
      <c r="M53" s="34" t="s">
        <v>62</v>
      </c>
      <c r="N53" s="34" t="s">
        <v>62</v>
      </c>
      <c r="O53" s="34" t="s">
        <v>62</v>
      </c>
      <c r="P53" s="34"/>
      <c r="Q53" s="34"/>
      <c r="R53" s="34"/>
      <c r="S53" s="34" t="s">
        <v>62</v>
      </c>
      <c r="T53" s="34" t="s">
        <v>87</v>
      </c>
      <c r="U53" s="34" t="s">
        <v>62</v>
      </c>
      <c r="V53" s="34" t="s">
        <v>87</v>
      </c>
      <c r="W53" s="34"/>
      <c r="X53" s="34"/>
      <c r="Y53" s="34"/>
      <c r="Z53" s="34"/>
      <c r="AA53" s="34" t="s">
        <v>62</v>
      </c>
      <c r="AB53" s="34"/>
      <c r="AC53" s="12" t="s">
        <v>68</v>
      </c>
      <c r="AD53" s="37"/>
      <c r="AE53" s="38"/>
      <c r="AF53" s="44" t="s">
        <v>32</v>
      </c>
      <c r="AG53" s="38"/>
      <c r="AH53" s="37"/>
      <c r="AI53" s="38"/>
      <c r="AJ53" s="37"/>
      <c r="AK53" s="38"/>
      <c r="AL53" s="37"/>
      <c r="AM53" s="38"/>
      <c r="AN53" s="37"/>
      <c r="AO53" s="38"/>
      <c r="AP53" s="37"/>
      <c r="AQ53" s="38"/>
      <c r="AR53" s="38"/>
      <c r="AS53" s="37"/>
      <c r="AT53" s="12" t="str">
        <f t="shared" si="13"/>
        <v>C</v>
      </c>
      <c r="AU53" t="str">
        <f t="shared" si="12"/>
        <v>filled</v>
      </c>
    </row>
    <row r="54" spans="1:47">
      <c r="A54" s="6"/>
      <c r="B54" s="5" t="s">
        <v>19</v>
      </c>
      <c r="D54" s="14">
        <v>44477</v>
      </c>
      <c r="E54">
        <v>700</v>
      </c>
      <c r="F54">
        <v>4</v>
      </c>
      <c r="H54" s="24" t="s">
        <v>136</v>
      </c>
      <c r="I54" s="12" t="s">
        <v>51</v>
      </c>
      <c r="J54" s="12"/>
      <c r="K54" s="34" t="s">
        <v>62</v>
      </c>
      <c r="L54" s="34"/>
      <c r="M54" s="34" t="s">
        <v>62</v>
      </c>
      <c r="N54" s="34" t="s">
        <v>62</v>
      </c>
      <c r="O54" s="34" t="s">
        <v>62</v>
      </c>
      <c r="P54" s="34"/>
      <c r="Q54" s="34"/>
      <c r="R54" s="34"/>
      <c r="S54" s="34" t="s">
        <v>62</v>
      </c>
      <c r="T54" s="34" t="s">
        <v>87</v>
      </c>
      <c r="U54" s="34" t="s">
        <v>62</v>
      </c>
      <c r="V54" s="34" t="s">
        <v>87</v>
      </c>
      <c r="W54" s="34"/>
      <c r="X54" s="34"/>
      <c r="Y54" s="34"/>
      <c r="Z54" s="34"/>
      <c r="AA54" s="34" t="s">
        <v>62</v>
      </c>
      <c r="AB54" s="34" t="s">
        <v>138</v>
      </c>
      <c r="AC54" s="12" t="s">
        <v>68</v>
      </c>
      <c r="AD54" s="41"/>
      <c r="AE54" s="42"/>
      <c r="AF54" s="37"/>
      <c r="AG54" s="42" t="s">
        <v>63</v>
      </c>
      <c r="AH54" s="41"/>
      <c r="AI54" s="42"/>
      <c r="AJ54" s="41"/>
      <c r="AK54" s="42"/>
      <c r="AL54" s="41"/>
      <c r="AM54" s="42"/>
      <c r="AN54" s="41"/>
      <c r="AO54" s="42"/>
      <c r="AP54" s="41"/>
      <c r="AQ54" s="42"/>
      <c r="AR54" s="42"/>
      <c r="AS54" s="41"/>
      <c r="AT54" s="12" t="str">
        <f t="shared" si="13"/>
        <v>W</v>
      </c>
      <c r="AU54" t="str">
        <f t="shared" si="12"/>
        <v>filled</v>
      </c>
    </row>
    <row r="55" spans="1:47" ht="15.75" thickBot="1">
      <c r="A55" s="6"/>
      <c r="B55" s="5" t="s">
        <v>20</v>
      </c>
      <c r="D55" s="14">
        <v>44480</v>
      </c>
      <c r="E55">
        <v>700</v>
      </c>
      <c r="F55">
        <v>3</v>
      </c>
      <c r="G55" t="s">
        <v>46</v>
      </c>
      <c r="H55" s="24" t="s">
        <v>137</v>
      </c>
      <c r="I55" s="12" t="s">
        <v>51</v>
      </c>
      <c r="J55" s="12"/>
      <c r="K55" s="34" t="s">
        <v>62</v>
      </c>
      <c r="L55" s="34"/>
      <c r="M55" s="34" t="s">
        <v>62</v>
      </c>
      <c r="N55" s="34" t="s">
        <v>62</v>
      </c>
      <c r="O55" s="34" t="s">
        <v>62</v>
      </c>
      <c r="P55" s="34"/>
      <c r="Q55" s="34"/>
      <c r="R55" s="34"/>
      <c r="S55" s="34" t="s">
        <v>62</v>
      </c>
      <c r="T55" s="34" t="s">
        <v>62</v>
      </c>
      <c r="U55" s="34" t="s">
        <v>62</v>
      </c>
      <c r="V55" s="34" t="s">
        <v>87</v>
      </c>
      <c r="W55" s="34"/>
      <c r="X55" s="34"/>
      <c r="Y55" s="34"/>
      <c r="Z55" s="34"/>
      <c r="AA55" s="34" t="s">
        <v>62</v>
      </c>
      <c r="AB55" s="34" t="s">
        <v>169</v>
      </c>
      <c r="AC55" s="12" t="s">
        <v>68</v>
      </c>
      <c r="AD55" s="37"/>
      <c r="AE55" s="38"/>
      <c r="AF55" s="37" t="s">
        <v>63</v>
      </c>
      <c r="AG55" s="38"/>
      <c r="AH55" s="37"/>
      <c r="AI55" s="38"/>
      <c r="AJ55" s="37"/>
      <c r="AK55" s="38"/>
      <c r="AL55" s="37"/>
      <c r="AM55" s="38"/>
      <c r="AN55" s="37"/>
      <c r="AO55" s="38"/>
      <c r="AP55" s="37"/>
      <c r="AQ55" s="38"/>
      <c r="AR55" s="38"/>
      <c r="AS55" s="37"/>
      <c r="AT55" s="12" t="str">
        <f t="shared" si="13"/>
        <v>W</v>
      </c>
      <c r="AU55" t="str">
        <f t="shared" si="12"/>
        <v>filled</v>
      </c>
    </row>
    <row r="56" spans="1:47" ht="15.75" thickBot="1">
      <c r="A56" s="7"/>
      <c r="B56" s="10" t="s">
        <v>21</v>
      </c>
      <c r="D56" s="14">
        <v>44480</v>
      </c>
      <c r="E56">
        <v>700</v>
      </c>
      <c r="F56">
        <v>1.5</v>
      </c>
      <c r="G56" t="s">
        <v>47</v>
      </c>
      <c r="H56" s="53" t="s">
        <v>142</v>
      </c>
      <c r="I56" s="12" t="s">
        <v>51</v>
      </c>
      <c r="J56" s="12"/>
      <c r="K56" s="34" t="s">
        <v>62</v>
      </c>
      <c r="L56" s="34"/>
      <c r="M56" s="34" t="s">
        <v>62</v>
      </c>
      <c r="N56" s="34" t="s">
        <v>62</v>
      </c>
      <c r="O56" s="34" t="s">
        <v>62</v>
      </c>
      <c r="P56" s="34"/>
      <c r="Q56" s="34"/>
      <c r="R56" s="34"/>
      <c r="S56" s="34" t="s">
        <v>62</v>
      </c>
      <c r="T56" s="34" t="s">
        <v>87</v>
      </c>
      <c r="U56" s="34" t="s">
        <v>62</v>
      </c>
      <c r="V56" s="34" t="s">
        <v>62</v>
      </c>
      <c r="W56" s="34"/>
      <c r="X56" s="34"/>
      <c r="Y56" s="34"/>
      <c r="Z56" s="34"/>
      <c r="AA56" s="34" t="s">
        <v>62</v>
      </c>
      <c r="AB56" s="34"/>
      <c r="AC56" s="12" t="s">
        <v>68</v>
      </c>
      <c r="AD56" s="39"/>
      <c r="AE56" s="40" t="s">
        <v>32</v>
      </c>
      <c r="AF56" s="37"/>
      <c r="AG56" s="40"/>
      <c r="AH56" s="39"/>
      <c r="AI56" s="40"/>
      <c r="AJ56" s="39"/>
      <c r="AK56" s="40"/>
      <c r="AL56" s="39"/>
      <c r="AM56" s="40"/>
      <c r="AN56" s="39"/>
      <c r="AO56" s="40"/>
      <c r="AP56" s="39"/>
      <c r="AQ56" s="40"/>
      <c r="AR56" s="40"/>
      <c r="AS56" s="39"/>
      <c r="AT56" s="12" t="str">
        <f t="shared" si="13"/>
        <v>C</v>
      </c>
      <c r="AU56" t="str">
        <f t="shared" si="12"/>
        <v>filled</v>
      </c>
    </row>
    <row r="57" spans="1:47" ht="15.75" thickBot="1">
      <c r="D57" s="14">
        <v>44480</v>
      </c>
      <c r="E57">
        <v>700</v>
      </c>
      <c r="F57">
        <v>3.5</v>
      </c>
      <c r="G57" t="s">
        <v>46</v>
      </c>
      <c r="H57" s="53" t="s">
        <v>142</v>
      </c>
      <c r="I57" s="12" t="s">
        <v>51</v>
      </c>
      <c r="J57" s="12"/>
      <c r="K57" s="34" t="s">
        <v>62</v>
      </c>
      <c r="L57" s="34"/>
      <c r="M57" s="34" t="s">
        <v>62</v>
      </c>
      <c r="N57" s="34" t="s">
        <v>62</v>
      </c>
      <c r="O57" s="34" t="s">
        <v>62</v>
      </c>
      <c r="P57" s="34"/>
      <c r="Q57" s="34"/>
      <c r="R57" s="34"/>
      <c r="S57" s="34" t="s">
        <v>62</v>
      </c>
      <c r="T57" s="34" t="s">
        <v>87</v>
      </c>
      <c r="U57" s="34" t="s">
        <v>62</v>
      </c>
      <c r="V57" s="34" t="s">
        <v>62</v>
      </c>
      <c r="W57" s="34"/>
      <c r="X57" s="34"/>
      <c r="Y57" s="34"/>
      <c r="Z57" s="34"/>
      <c r="AA57" s="34" t="s">
        <v>62</v>
      </c>
      <c r="AB57" s="34"/>
      <c r="AC57" s="12" t="s">
        <v>68</v>
      </c>
      <c r="AD57" s="37"/>
      <c r="AE57" s="38"/>
      <c r="AF57" s="38" t="s">
        <v>32</v>
      </c>
      <c r="AG57" s="38"/>
      <c r="AH57" s="37"/>
      <c r="AI57" s="38"/>
      <c r="AJ57" s="37"/>
      <c r="AK57" s="38"/>
      <c r="AL57" s="37"/>
      <c r="AM57" s="38"/>
      <c r="AN57" s="37"/>
      <c r="AO57" s="38"/>
      <c r="AP57" s="37"/>
      <c r="AQ57" s="38"/>
      <c r="AR57" s="38"/>
      <c r="AS57" s="37"/>
      <c r="AT57" s="12" t="str">
        <f t="shared" si="13"/>
        <v>C</v>
      </c>
      <c r="AU57" t="str">
        <f t="shared" si="12"/>
        <v>filled</v>
      </c>
    </row>
    <row r="58" spans="1:47" ht="15.75" thickBot="1">
      <c r="B58" s="56" t="s">
        <v>139</v>
      </c>
      <c r="C58" s="59"/>
      <c r="D58" s="14">
        <v>44480</v>
      </c>
      <c r="E58">
        <v>700</v>
      </c>
      <c r="F58">
        <v>2.6659999999999999</v>
      </c>
      <c r="G58" t="s">
        <v>47</v>
      </c>
      <c r="H58" s="53" t="s">
        <v>142</v>
      </c>
      <c r="I58" s="12" t="s">
        <v>51</v>
      </c>
      <c r="J58" s="12"/>
      <c r="K58" s="34" t="s">
        <v>62</v>
      </c>
      <c r="L58" s="34"/>
      <c r="M58" s="34" t="s">
        <v>62</v>
      </c>
      <c r="N58" s="34" t="s">
        <v>62</v>
      </c>
      <c r="O58" s="34" t="s">
        <v>62</v>
      </c>
      <c r="P58" s="34"/>
      <c r="Q58" s="34"/>
      <c r="R58" s="34"/>
      <c r="S58" s="34" t="s">
        <v>62</v>
      </c>
      <c r="T58" s="34" t="s">
        <v>87</v>
      </c>
      <c r="U58" s="34" t="s">
        <v>62</v>
      </c>
      <c r="V58" s="34" t="s">
        <v>62</v>
      </c>
      <c r="W58" s="34"/>
      <c r="X58" s="34"/>
      <c r="Y58" s="34"/>
      <c r="Z58" s="34"/>
      <c r="AA58" s="34" t="s">
        <v>62</v>
      </c>
      <c r="AB58" s="34"/>
      <c r="AC58" s="12" t="s">
        <v>68</v>
      </c>
      <c r="AD58" s="41"/>
      <c r="AE58" s="42" t="s">
        <v>32</v>
      </c>
      <c r="AF58" s="41"/>
      <c r="AG58" s="42"/>
      <c r="AH58" s="37"/>
      <c r="AI58" s="42"/>
      <c r="AJ58" s="41"/>
      <c r="AK58" s="42"/>
      <c r="AL58" s="41"/>
      <c r="AM58" s="42"/>
      <c r="AN58" s="41"/>
      <c r="AO58" s="42"/>
      <c r="AP58" s="41"/>
      <c r="AQ58" s="42"/>
      <c r="AR58" s="42"/>
      <c r="AS58" s="41"/>
      <c r="AT58" s="12" t="str">
        <f t="shared" si="13"/>
        <v>C</v>
      </c>
      <c r="AU58" t="str">
        <f t="shared" si="12"/>
        <v>filled</v>
      </c>
    </row>
    <row r="59" spans="1:47" ht="15.75" thickBot="1">
      <c r="B59" s="51" t="s">
        <v>24</v>
      </c>
      <c r="C59" s="60"/>
      <c r="D59" s="14">
        <v>44480</v>
      </c>
      <c r="E59">
        <v>700</v>
      </c>
      <c r="F59">
        <v>3</v>
      </c>
      <c r="G59" t="s">
        <v>173</v>
      </c>
      <c r="H59" s="53" t="s">
        <v>142</v>
      </c>
      <c r="I59" s="12" t="s">
        <v>51</v>
      </c>
      <c r="J59" s="12"/>
      <c r="K59" s="34" t="s">
        <v>62</v>
      </c>
      <c r="L59" s="34"/>
      <c r="M59" s="34" t="s">
        <v>62</v>
      </c>
      <c r="N59" s="34" t="s">
        <v>62</v>
      </c>
      <c r="O59" s="34" t="s">
        <v>62</v>
      </c>
      <c r="P59" s="34"/>
      <c r="Q59" s="34"/>
      <c r="R59" s="34"/>
      <c r="S59" s="34" t="s">
        <v>62</v>
      </c>
      <c r="T59" s="34" t="s">
        <v>87</v>
      </c>
      <c r="U59" s="34" t="s">
        <v>62</v>
      </c>
      <c r="V59" s="34" t="s">
        <v>62</v>
      </c>
      <c r="W59" s="34"/>
      <c r="X59" s="34"/>
      <c r="Y59" s="34"/>
      <c r="Z59" s="34"/>
      <c r="AA59" s="34" t="s">
        <v>62</v>
      </c>
      <c r="AB59" s="34"/>
      <c r="AC59" s="12" t="s">
        <v>68</v>
      </c>
      <c r="AD59" s="37"/>
      <c r="AE59" s="38"/>
      <c r="AF59" s="37"/>
      <c r="AG59" s="38"/>
      <c r="AH59" s="37"/>
      <c r="AI59" s="38" t="s">
        <v>32</v>
      </c>
      <c r="AJ59" s="37"/>
      <c r="AK59" s="38"/>
      <c r="AL59" s="37"/>
      <c r="AM59" s="38"/>
      <c r="AN59" s="37"/>
      <c r="AO59" s="38"/>
      <c r="AP59" s="37"/>
      <c r="AQ59" s="38"/>
      <c r="AR59" s="38"/>
      <c r="AS59" s="37"/>
      <c r="AT59" s="12" t="str">
        <f t="shared" si="13"/>
        <v>C</v>
      </c>
      <c r="AU59" t="str">
        <f t="shared" si="12"/>
        <v>filled</v>
      </c>
    </row>
    <row r="60" spans="1:47" ht="15.75" thickBot="1">
      <c r="B60" s="52">
        <v>44506</v>
      </c>
      <c r="D60" s="14">
        <v>44480</v>
      </c>
      <c r="E60">
        <v>700</v>
      </c>
      <c r="F60">
        <v>2.33</v>
      </c>
      <c r="G60" t="s">
        <v>34</v>
      </c>
      <c r="H60" s="53" t="s">
        <v>142</v>
      </c>
      <c r="I60" s="12" t="s">
        <v>51</v>
      </c>
      <c r="J60" s="12"/>
      <c r="K60" s="34" t="s">
        <v>62</v>
      </c>
      <c r="L60" s="34"/>
      <c r="M60" s="34" t="s">
        <v>62</v>
      </c>
      <c r="N60" s="34" t="s">
        <v>62</v>
      </c>
      <c r="O60" s="34" t="s">
        <v>62</v>
      </c>
      <c r="P60" s="34"/>
      <c r="Q60" s="34"/>
      <c r="R60" s="34"/>
      <c r="S60" s="34" t="s">
        <v>62</v>
      </c>
      <c r="T60" s="34" t="s">
        <v>87</v>
      </c>
      <c r="U60" s="34" t="s">
        <v>62</v>
      </c>
      <c r="V60" s="34" t="s">
        <v>62</v>
      </c>
      <c r="W60" s="34"/>
      <c r="X60" s="34"/>
      <c r="Y60" s="34"/>
      <c r="Z60" s="34"/>
      <c r="AA60" s="34" t="s">
        <v>62</v>
      </c>
      <c r="AB60" s="34"/>
      <c r="AC60" s="12" t="s">
        <v>68</v>
      </c>
      <c r="AD60" s="39"/>
      <c r="AE60" s="40"/>
      <c r="AF60" s="39"/>
      <c r="AG60" s="40" t="s">
        <v>32</v>
      </c>
      <c r="AH60" s="39"/>
      <c r="AI60" s="40"/>
      <c r="AJ60" s="39"/>
      <c r="AK60" s="40"/>
      <c r="AL60" s="39"/>
      <c r="AM60" s="40"/>
      <c r="AN60" s="39"/>
      <c r="AO60" s="40"/>
      <c r="AP60" s="39"/>
      <c r="AQ60" s="40"/>
      <c r="AR60" s="40"/>
      <c r="AS60" s="39"/>
      <c r="AT60" s="12" t="str">
        <f t="shared" si="13"/>
        <v>C</v>
      </c>
      <c r="AU60" t="str">
        <f t="shared" si="12"/>
        <v>filled</v>
      </c>
    </row>
    <row r="61" spans="1:47" ht="15.75" thickBot="1">
      <c r="B61" s="52">
        <v>44507</v>
      </c>
      <c r="D61" s="14">
        <v>44480</v>
      </c>
      <c r="E61">
        <v>700</v>
      </c>
      <c r="F61">
        <v>3</v>
      </c>
      <c r="G61" t="s">
        <v>47</v>
      </c>
      <c r="H61" s="53" t="s">
        <v>142</v>
      </c>
      <c r="I61" s="12" t="s">
        <v>51</v>
      </c>
      <c r="J61" s="12"/>
      <c r="K61" s="34" t="s">
        <v>62</v>
      </c>
      <c r="L61" s="34"/>
      <c r="M61" s="34" t="s">
        <v>62</v>
      </c>
      <c r="N61" s="34" t="s">
        <v>62</v>
      </c>
      <c r="O61" s="34" t="s">
        <v>62</v>
      </c>
      <c r="P61" s="34"/>
      <c r="Q61" s="34"/>
      <c r="R61" s="34"/>
      <c r="S61" s="34" t="s">
        <v>62</v>
      </c>
      <c r="T61" s="34" t="s">
        <v>87</v>
      </c>
      <c r="U61" s="34" t="s">
        <v>62</v>
      </c>
      <c r="V61" s="34" t="s">
        <v>62</v>
      </c>
      <c r="W61" s="34"/>
      <c r="X61" s="34"/>
      <c r="Y61" s="34"/>
      <c r="Z61" s="34"/>
      <c r="AA61" s="34" t="s">
        <v>62</v>
      </c>
      <c r="AB61" s="34"/>
      <c r="AC61" s="12" t="s">
        <v>68</v>
      </c>
      <c r="AD61" s="38"/>
      <c r="AE61" s="42" t="s">
        <v>32</v>
      </c>
      <c r="AF61" s="43"/>
      <c r="AG61" s="38"/>
      <c r="AH61" s="37"/>
      <c r="AI61" s="38"/>
      <c r="AJ61" s="37"/>
      <c r="AK61" s="38"/>
      <c r="AL61" s="37"/>
      <c r="AM61" s="38"/>
      <c r="AN61" s="37"/>
      <c r="AO61" s="38"/>
      <c r="AP61" s="37"/>
      <c r="AQ61" s="38"/>
      <c r="AR61" s="38"/>
      <c r="AS61" s="37"/>
      <c r="AT61" s="12" t="str">
        <f t="shared" si="13"/>
        <v>C</v>
      </c>
      <c r="AU61" t="str">
        <f t="shared" si="12"/>
        <v>filled</v>
      </c>
    </row>
    <row r="62" spans="1:47" ht="15.75" thickBot="1">
      <c r="B62" s="52">
        <v>44508</v>
      </c>
      <c r="D62" s="14">
        <v>44481</v>
      </c>
      <c r="E62" t="s">
        <v>38</v>
      </c>
      <c r="F62">
        <v>2.5</v>
      </c>
      <c r="G62" t="s">
        <v>46</v>
      </c>
      <c r="H62" s="24" t="s">
        <v>174</v>
      </c>
      <c r="I62" s="12" t="s">
        <v>51</v>
      </c>
      <c r="J62" s="12"/>
      <c r="K62" s="34" t="s">
        <v>62</v>
      </c>
      <c r="L62" s="34"/>
      <c r="M62" s="34" t="s">
        <v>62</v>
      </c>
      <c r="N62" s="34" t="s">
        <v>62</v>
      </c>
      <c r="O62" s="34" t="s">
        <v>62</v>
      </c>
      <c r="P62" s="34"/>
      <c r="Q62" s="34"/>
      <c r="R62" s="34"/>
      <c r="S62" s="34" t="s">
        <v>62</v>
      </c>
      <c r="T62" s="34" t="s">
        <v>87</v>
      </c>
      <c r="U62" s="34" t="s">
        <v>62</v>
      </c>
      <c r="V62" s="34" t="s">
        <v>62</v>
      </c>
      <c r="W62" s="34"/>
      <c r="X62" s="34"/>
      <c r="Y62" s="34"/>
      <c r="Z62" s="34"/>
      <c r="AA62" s="34" t="s">
        <v>62</v>
      </c>
      <c r="AB62" s="34"/>
      <c r="AC62" s="12" t="s">
        <v>68</v>
      </c>
      <c r="AD62" s="37"/>
      <c r="AE62" s="38" t="s">
        <v>32</v>
      </c>
      <c r="AF62" s="37"/>
      <c r="AG62" s="38"/>
      <c r="AH62" s="37"/>
      <c r="AI62" s="38"/>
      <c r="AJ62" s="37"/>
      <c r="AK62" s="38"/>
      <c r="AL62" s="37"/>
      <c r="AM62" s="38"/>
      <c r="AN62" s="37"/>
      <c r="AO62" s="38"/>
      <c r="AP62" s="37"/>
      <c r="AQ62" s="38"/>
      <c r="AR62" s="38"/>
      <c r="AS62" s="37"/>
      <c r="AT62" s="12" t="str">
        <f t="shared" si="13"/>
        <v>C</v>
      </c>
      <c r="AU62" t="str">
        <f t="shared" si="12"/>
        <v>filled</v>
      </c>
    </row>
    <row r="63" spans="1:47" ht="15.75" thickBot="1">
      <c r="B63" s="52">
        <v>44509</v>
      </c>
      <c r="D63" s="14">
        <v>44481</v>
      </c>
      <c r="E63" t="s">
        <v>38</v>
      </c>
      <c r="F63">
        <v>2.5</v>
      </c>
      <c r="G63" t="s">
        <v>34</v>
      </c>
      <c r="H63" s="24" t="s">
        <v>175</v>
      </c>
      <c r="I63" s="12" t="s">
        <v>51</v>
      </c>
      <c r="J63" s="12"/>
      <c r="K63" s="34" t="s">
        <v>62</v>
      </c>
      <c r="L63" s="34"/>
      <c r="M63" s="34" t="s">
        <v>62</v>
      </c>
      <c r="N63" s="34" t="s">
        <v>62</v>
      </c>
      <c r="O63" s="34" t="s">
        <v>62</v>
      </c>
      <c r="P63" s="34"/>
      <c r="Q63" s="34"/>
      <c r="R63" s="34"/>
      <c r="S63" s="34" t="s">
        <v>62</v>
      </c>
      <c r="T63" s="34" t="s">
        <v>87</v>
      </c>
      <c r="U63" s="34" t="s">
        <v>62</v>
      </c>
      <c r="V63" s="34" t="s">
        <v>62</v>
      </c>
      <c r="W63" s="34"/>
      <c r="X63" s="34"/>
      <c r="Y63" s="34"/>
      <c r="Z63" s="34"/>
      <c r="AA63" s="34" t="s">
        <v>62</v>
      </c>
      <c r="AB63" s="34"/>
      <c r="AC63" s="12" t="s">
        <v>68</v>
      </c>
      <c r="AD63" s="41"/>
      <c r="AE63" s="42"/>
      <c r="AF63" s="38" t="s">
        <v>32</v>
      </c>
      <c r="AG63" s="42"/>
      <c r="AH63" s="41"/>
      <c r="AI63" s="42"/>
      <c r="AJ63" s="41"/>
      <c r="AK63" s="42"/>
      <c r="AL63" s="41"/>
      <c r="AM63" s="42"/>
      <c r="AN63" s="41"/>
      <c r="AO63" s="42"/>
      <c r="AP63" s="41"/>
      <c r="AQ63" s="42"/>
      <c r="AR63" s="42"/>
      <c r="AS63" s="41"/>
      <c r="AT63" s="12" t="str">
        <f t="shared" si="13"/>
        <v>C</v>
      </c>
      <c r="AU63" t="str">
        <f t="shared" si="12"/>
        <v>filled</v>
      </c>
    </row>
    <row r="64" spans="1:47" ht="15.75" thickBot="1">
      <c r="B64" s="52">
        <v>44510</v>
      </c>
      <c r="D64" s="14">
        <v>44481</v>
      </c>
      <c r="E64" t="s">
        <v>38</v>
      </c>
      <c r="F64">
        <v>2.5</v>
      </c>
      <c r="G64" t="s">
        <v>34</v>
      </c>
      <c r="H64" s="24" t="s">
        <v>176</v>
      </c>
      <c r="I64" s="12" t="s">
        <v>51</v>
      </c>
      <c r="J64" s="12"/>
      <c r="K64" s="34" t="s">
        <v>62</v>
      </c>
      <c r="L64" s="34"/>
      <c r="M64" s="34" t="s">
        <v>62</v>
      </c>
      <c r="N64" s="34" t="s">
        <v>62</v>
      </c>
      <c r="O64" s="34" t="s">
        <v>62</v>
      </c>
      <c r="P64" s="34"/>
      <c r="Q64" s="34"/>
      <c r="R64" s="34"/>
      <c r="S64" s="34" t="s">
        <v>62</v>
      </c>
      <c r="T64" s="34" t="s">
        <v>87</v>
      </c>
      <c r="U64" s="34" t="s">
        <v>62</v>
      </c>
      <c r="V64" s="34" t="s">
        <v>62</v>
      </c>
      <c r="W64" s="34"/>
      <c r="X64" s="34"/>
      <c r="Y64" s="34"/>
      <c r="Z64" s="34"/>
      <c r="AA64" s="34" t="s">
        <v>62</v>
      </c>
      <c r="AB64" s="34"/>
      <c r="AC64" s="12" t="s">
        <v>68</v>
      </c>
      <c r="AD64" s="37"/>
      <c r="AE64" s="38"/>
      <c r="AF64" s="37" t="s">
        <v>32</v>
      </c>
      <c r="AG64" s="38"/>
      <c r="AH64" s="37"/>
      <c r="AI64" s="38"/>
      <c r="AJ64" s="37"/>
      <c r="AK64" s="38"/>
      <c r="AL64" s="37"/>
      <c r="AM64" s="38"/>
      <c r="AN64" s="37"/>
      <c r="AO64" s="38"/>
      <c r="AP64" s="37"/>
      <c r="AQ64" s="38"/>
      <c r="AR64" s="38"/>
      <c r="AS64" s="37"/>
      <c r="AT64" s="12" t="str">
        <f t="shared" si="13"/>
        <v>C</v>
      </c>
      <c r="AU64" t="str">
        <f t="shared" si="12"/>
        <v>filled</v>
      </c>
    </row>
    <row r="65" spans="2:47" ht="15.75" thickBot="1">
      <c r="B65" s="52"/>
      <c r="D65" s="14">
        <v>44490</v>
      </c>
      <c r="E65">
        <v>700</v>
      </c>
      <c r="G65" t="s">
        <v>34</v>
      </c>
      <c r="H65" t="s">
        <v>177</v>
      </c>
      <c r="I65" s="12"/>
      <c r="J65" s="12"/>
      <c r="K65" s="34" t="s">
        <v>62</v>
      </c>
      <c r="L65" s="34"/>
      <c r="M65" s="34" t="s">
        <v>62</v>
      </c>
      <c r="N65" s="34" t="s">
        <v>62</v>
      </c>
      <c r="O65" s="34" t="s">
        <v>62</v>
      </c>
      <c r="P65" s="34"/>
      <c r="Q65" s="34"/>
      <c r="R65" s="34"/>
      <c r="S65" s="34" t="s">
        <v>62</v>
      </c>
      <c r="T65" s="34" t="s">
        <v>87</v>
      </c>
      <c r="U65" s="34" t="s">
        <v>62</v>
      </c>
      <c r="V65" s="34" t="s">
        <v>62</v>
      </c>
      <c r="W65" s="34"/>
      <c r="X65" s="34"/>
      <c r="Y65" s="34"/>
      <c r="Z65" s="34"/>
      <c r="AA65" s="34" t="s">
        <v>62</v>
      </c>
      <c r="AB65" s="34"/>
      <c r="AC65" s="12"/>
      <c r="AD65" s="39"/>
      <c r="AE65" s="40"/>
      <c r="AF65" s="37" t="s">
        <v>32</v>
      </c>
      <c r="AG65" s="40"/>
      <c r="AH65" s="39"/>
      <c r="AI65" s="40"/>
      <c r="AJ65" s="39"/>
      <c r="AK65" s="40"/>
      <c r="AL65" s="39"/>
      <c r="AM65" s="40"/>
      <c r="AN65" s="39"/>
      <c r="AO65" s="40"/>
      <c r="AP65" s="39"/>
      <c r="AQ65" s="40"/>
      <c r="AR65" s="40"/>
      <c r="AS65" s="39"/>
      <c r="AT65" s="12" t="str">
        <f t="shared" si="13"/>
        <v>C</v>
      </c>
      <c r="AU65" t="str">
        <f t="shared" si="12"/>
        <v>filled</v>
      </c>
    </row>
    <row r="66" spans="2:47" ht="15.75" thickBot="1">
      <c r="B66" s="52"/>
      <c r="D66" s="14">
        <v>44490</v>
      </c>
      <c r="E66">
        <v>700</v>
      </c>
      <c r="G66" t="s">
        <v>179</v>
      </c>
      <c r="H66" t="s">
        <v>177</v>
      </c>
      <c r="I66" s="12"/>
      <c r="J66" s="12"/>
      <c r="K66" s="34" t="s">
        <v>62</v>
      </c>
      <c r="L66" s="34"/>
      <c r="M66" s="34" t="s">
        <v>62</v>
      </c>
      <c r="N66" s="34" t="s">
        <v>62</v>
      </c>
      <c r="O66" s="34" t="s">
        <v>62</v>
      </c>
      <c r="P66" s="34"/>
      <c r="Q66" s="34"/>
      <c r="R66" s="34"/>
      <c r="S66" s="34" t="s">
        <v>62</v>
      </c>
      <c r="T66" s="34" t="s">
        <v>87</v>
      </c>
      <c r="U66" s="34" t="s">
        <v>62</v>
      </c>
      <c r="V66" s="34" t="s">
        <v>62</v>
      </c>
      <c r="W66" s="34"/>
      <c r="X66" s="34"/>
      <c r="Y66" s="34"/>
      <c r="Z66" s="34"/>
      <c r="AA66" s="34" t="s">
        <v>62</v>
      </c>
      <c r="AB66" s="34"/>
      <c r="AC66" s="12"/>
      <c r="AD66" s="39"/>
      <c r="AE66" s="40" t="s">
        <v>63</v>
      </c>
      <c r="AF66" s="37"/>
      <c r="AG66" s="40"/>
      <c r="AH66" s="39"/>
      <c r="AI66" s="40"/>
      <c r="AJ66" s="39"/>
      <c r="AK66" s="40"/>
      <c r="AL66" s="39"/>
      <c r="AM66" s="40"/>
      <c r="AN66" s="39"/>
      <c r="AO66" s="40"/>
      <c r="AP66" s="39"/>
      <c r="AQ66" s="40"/>
      <c r="AR66" s="40"/>
      <c r="AS66" s="39"/>
      <c r="AT66" s="12" t="str">
        <f t="shared" si="13"/>
        <v>W</v>
      </c>
      <c r="AU66" t="str">
        <f t="shared" si="12"/>
        <v>filled</v>
      </c>
    </row>
    <row r="67" spans="2:47" ht="15.75" thickBot="1">
      <c r="B67" s="52"/>
      <c r="D67" s="14">
        <v>44490</v>
      </c>
      <c r="E67">
        <v>700</v>
      </c>
      <c r="G67" t="s">
        <v>179</v>
      </c>
      <c r="H67" t="s">
        <v>177</v>
      </c>
      <c r="I67" s="12"/>
      <c r="J67" s="12"/>
      <c r="K67" s="34" t="s">
        <v>62</v>
      </c>
      <c r="L67" s="34"/>
      <c r="M67" s="34" t="s">
        <v>62</v>
      </c>
      <c r="N67" s="34" t="s">
        <v>62</v>
      </c>
      <c r="O67" s="34" t="s">
        <v>62</v>
      </c>
      <c r="P67" s="34"/>
      <c r="Q67" s="34"/>
      <c r="R67" s="34"/>
      <c r="S67" s="34" t="s">
        <v>62</v>
      </c>
      <c r="T67" s="34" t="s">
        <v>87</v>
      </c>
      <c r="U67" s="34" t="s">
        <v>62</v>
      </c>
      <c r="V67" s="34" t="s">
        <v>62</v>
      </c>
      <c r="W67" s="34"/>
      <c r="X67" s="34"/>
      <c r="Y67" s="34"/>
      <c r="Z67" s="34"/>
      <c r="AA67" s="34" t="s">
        <v>62</v>
      </c>
      <c r="AB67" s="34"/>
      <c r="AC67" s="12"/>
      <c r="AD67" s="39"/>
      <c r="AE67" s="40" t="s">
        <v>63</v>
      </c>
      <c r="AF67" s="37"/>
      <c r="AG67" s="40"/>
      <c r="AH67" s="39"/>
      <c r="AI67" s="40"/>
      <c r="AJ67" s="39"/>
      <c r="AK67" s="40"/>
      <c r="AL67" s="39"/>
      <c r="AM67" s="40"/>
      <c r="AN67" s="39"/>
      <c r="AO67" s="40"/>
      <c r="AP67" s="39"/>
      <c r="AQ67" s="40"/>
      <c r="AR67" s="40"/>
      <c r="AS67" s="39"/>
      <c r="AT67" s="12" t="str">
        <f t="shared" si="13"/>
        <v>W</v>
      </c>
      <c r="AU67" t="str">
        <f t="shared" si="12"/>
        <v>filled</v>
      </c>
    </row>
    <row r="68" spans="2:47" ht="15.75" thickBot="1">
      <c r="B68" s="52"/>
      <c r="D68" s="14">
        <v>44490</v>
      </c>
      <c r="E68">
        <v>700</v>
      </c>
      <c r="G68" t="s">
        <v>101</v>
      </c>
      <c r="H68" t="s">
        <v>177</v>
      </c>
      <c r="I68" s="12"/>
      <c r="J68" s="12"/>
      <c r="K68" s="34" t="s">
        <v>62</v>
      </c>
      <c r="L68" s="34"/>
      <c r="M68" s="34" t="s">
        <v>62</v>
      </c>
      <c r="N68" s="34" t="s">
        <v>62</v>
      </c>
      <c r="O68" s="34" t="s">
        <v>62</v>
      </c>
      <c r="P68" s="34"/>
      <c r="Q68" s="34"/>
      <c r="R68" s="34"/>
      <c r="S68" s="34" t="s">
        <v>62</v>
      </c>
      <c r="T68" s="34" t="s">
        <v>87</v>
      </c>
      <c r="U68" s="34" t="s">
        <v>62</v>
      </c>
      <c r="V68" s="34" t="s">
        <v>62</v>
      </c>
      <c r="W68" s="34"/>
      <c r="X68" s="34"/>
      <c r="Y68" s="34"/>
      <c r="Z68" s="34"/>
      <c r="AA68" s="34" t="s">
        <v>62</v>
      </c>
      <c r="AB68" s="34"/>
      <c r="AC68" s="12"/>
      <c r="AD68" s="39" t="s">
        <v>32</v>
      </c>
      <c r="AE68" s="40"/>
      <c r="AF68" s="37"/>
      <c r="AG68" s="40"/>
      <c r="AH68" s="39"/>
      <c r="AI68" s="40"/>
      <c r="AJ68" s="39"/>
      <c r="AK68" s="40"/>
      <c r="AL68" s="39"/>
      <c r="AM68" s="40"/>
      <c r="AN68" s="39"/>
      <c r="AO68" s="40"/>
      <c r="AP68" s="39"/>
      <c r="AQ68" s="40"/>
      <c r="AR68" s="40"/>
      <c r="AS68" s="39"/>
      <c r="AT68" s="12" t="str">
        <f t="shared" si="13"/>
        <v>C</v>
      </c>
      <c r="AU68" t="str">
        <f t="shared" si="12"/>
        <v>filled</v>
      </c>
    </row>
    <row r="69" spans="2:47" ht="15.75" thickBot="1">
      <c r="B69" s="52"/>
      <c r="D69" s="14">
        <v>44490</v>
      </c>
      <c r="E69">
        <v>700</v>
      </c>
      <c r="G69" t="s">
        <v>101</v>
      </c>
      <c r="H69" t="s">
        <v>177</v>
      </c>
      <c r="I69" s="12"/>
      <c r="J69" s="12"/>
      <c r="K69" s="34" t="s">
        <v>62</v>
      </c>
      <c r="L69" s="34"/>
      <c r="M69" s="34" t="s">
        <v>62</v>
      </c>
      <c r="N69" s="34" t="s">
        <v>62</v>
      </c>
      <c r="O69" s="34" t="s">
        <v>62</v>
      </c>
      <c r="P69" s="34"/>
      <c r="Q69" s="34"/>
      <c r="R69" s="34"/>
      <c r="S69" s="34" t="s">
        <v>62</v>
      </c>
      <c r="T69" s="34" t="s">
        <v>87</v>
      </c>
      <c r="U69" s="34" t="s">
        <v>62</v>
      </c>
      <c r="V69" s="34" t="s">
        <v>62</v>
      </c>
      <c r="W69" s="34"/>
      <c r="X69" s="34"/>
      <c r="Y69" s="34"/>
      <c r="Z69" s="34"/>
      <c r="AA69" s="34" t="s">
        <v>62</v>
      </c>
      <c r="AB69" s="34"/>
      <c r="AC69" s="12"/>
      <c r="AD69" s="39" t="s">
        <v>32</v>
      </c>
      <c r="AE69" s="40"/>
      <c r="AF69" s="37"/>
      <c r="AG69" s="40"/>
      <c r="AH69" s="39"/>
      <c r="AI69" s="40"/>
      <c r="AJ69" s="39"/>
      <c r="AK69" s="40"/>
      <c r="AL69" s="39"/>
      <c r="AM69" s="40"/>
      <c r="AN69" s="39"/>
      <c r="AO69" s="40"/>
      <c r="AP69" s="39"/>
      <c r="AQ69" s="40"/>
      <c r="AR69" s="40"/>
      <c r="AS69" s="39"/>
      <c r="AT69" s="12" t="str">
        <f t="shared" si="13"/>
        <v>C</v>
      </c>
      <c r="AU69" t="str">
        <f t="shared" si="12"/>
        <v>filled</v>
      </c>
    </row>
    <row r="70" spans="2:47" ht="15.75" thickBot="1">
      <c r="B70" s="52"/>
      <c r="D70" s="14">
        <v>44490</v>
      </c>
      <c r="E70">
        <v>700</v>
      </c>
      <c r="G70" t="s">
        <v>46</v>
      </c>
      <c r="H70" t="s">
        <v>177</v>
      </c>
      <c r="I70" s="12"/>
      <c r="J70" s="12"/>
      <c r="K70" s="34" t="s">
        <v>62</v>
      </c>
      <c r="L70" s="34"/>
      <c r="M70" s="34" t="s">
        <v>62</v>
      </c>
      <c r="N70" s="34" t="s">
        <v>62</v>
      </c>
      <c r="O70" s="34" t="s">
        <v>62</v>
      </c>
      <c r="P70" s="34"/>
      <c r="Q70" s="34"/>
      <c r="R70" s="34"/>
      <c r="S70" s="34" t="s">
        <v>62</v>
      </c>
      <c r="T70" s="34" t="s">
        <v>87</v>
      </c>
      <c r="U70" s="34" t="s">
        <v>62</v>
      </c>
      <c r="V70" s="34" t="s">
        <v>62</v>
      </c>
      <c r="W70" s="34"/>
      <c r="X70" s="34"/>
      <c r="Y70" s="34"/>
      <c r="Z70" s="34"/>
      <c r="AA70" s="34" t="s">
        <v>62</v>
      </c>
      <c r="AB70" s="34"/>
      <c r="AC70" s="12"/>
      <c r="AD70" s="39"/>
      <c r="AE70" s="40"/>
      <c r="AF70" s="37" t="s">
        <v>63</v>
      </c>
      <c r="AG70" s="40"/>
      <c r="AH70" s="39"/>
      <c r="AI70" s="40"/>
      <c r="AJ70" s="39"/>
      <c r="AK70" s="40"/>
      <c r="AL70" s="39"/>
      <c r="AM70" s="40"/>
      <c r="AN70" s="39"/>
      <c r="AO70" s="40"/>
      <c r="AP70" s="39"/>
      <c r="AQ70" s="40"/>
      <c r="AR70" s="40"/>
      <c r="AS70" s="39"/>
      <c r="AT70" s="12" t="str">
        <f t="shared" si="13"/>
        <v>W</v>
      </c>
      <c r="AU70" t="str">
        <f t="shared" si="12"/>
        <v>filled</v>
      </c>
    </row>
    <row r="71" spans="2:47" ht="15.75" thickBot="1">
      <c r="B71" s="52"/>
      <c r="D71" s="14">
        <v>44490</v>
      </c>
      <c r="E71" t="s">
        <v>38</v>
      </c>
      <c r="G71" t="s">
        <v>46</v>
      </c>
      <c r="H71" t="s">
        <v>177</v>
      </c>
      <c r="I71" s="12"/>
      <c r="J71" s="12"/>
      <c r="K71" s="34" t="s">
        <v>62</v>
      </c>
      <c r="L71" s="34"/>
      <c r="M71" s="34" t="s">
        <v>62</v>
      </c>
      <c r="N71" s="34" t="s">
        <v>62</v>
      </c>
      <c r="O71" s="34" t="s">
        <v>62</v>
      </c>
      <c r="P71" s="34"/>
      <c r="Q71" s="34"/>
      <c r="R71" s="34"/>
      <c r="S71" s="34" t="s">
        <v>62</v>
      </c>
      <c r="T71" s="34" t="s">
        <v>87</v>
      </c>
      <c r="U71" s="34" t="s">
        <v>62</v>
      </c>
      <c r="V71" s="34" t="s">
        <v>62</v>
      </c>
      <c r="W71" s="34"/>
      <c r="X71" s="34"/>
      <c r="Y71" s="34"/>
      <c r="Z71" s="34"/>
      <c r="AA71" s="34" t="s">
        <v>62</v>
      </c>
      <c r="AB71" s="34"/>
      <c r="AC71" s="12"/>
      <c r="AD71" s="39"/>
      <c r="AE71" s="40"/>
      <c r="AF71" s="37" t="s">
        <v>32</v>
      </c>
      <c r="AG71" s="40"/>
      <c r="AH71" s="39"/>
      <c r="AI71" s="40"/>
      <c r="AJ71" s="39"/>
      <c r="AK71" s="40"/>
      <c r="AL71" s="39"/>
      <c r="AM71" s="40"/>
      <c r="AN71" s="39"/>
      <c r="AO71" s="40"/>
      <c r="AP71" s="39"/>
      <c r="AQ71" s="40"/>
      <c r="AR71" s="40"/>
      <c r="AS71" s="39"/>
      <c r="AT71" s="12" t="str">
        <f t="shared" si="13"/>
        <v>C</v>
      </c>
      <c r="AU71" t="str">
        <f t="shared" si="12"/>
        <v>filled</v>
      </c>
    </row>
    <row r="72" spans="2:47" ht="15.75" thickBot="1">
      <c r="B72" s="52"/>
      <c r="D72" s="14">
        <v>44490</v>
      </c>
      <c r="E72">
        <v>700</v>
      </c>
      <c r="G72" t="s">
        <v>178</v>
      </c>
      <c r="H72" t="s">
        <v>177</v>
      </c>
      <c r="I72" s="12"/>
      <c r="J72" s="12"/>
      <c r="K72" s="34" t="s">
        <v>62</v>
      </c>
      <c r="L72" s="34"/>
      <c r="M72" s="34" t="s">
        <v>62</v>
      </c>
      <c r="N72" s="34" t="s">
        <v>62</v>
      </c>
      <c r="O72" s="34" t="s">
        <v>62</v>
      </c>
      <c r="P72" s="34"/>
      <c r="Q72" s="34"/>
      <c r="R72" s="34"/>
      <c r="S72" s="34" t="s">
        <v>62</v>
      </c>
      <c r="T72" s="34" t="s">
        <v>87</v>
      </c>
      <c r="U72" s="34" t="s">
        <v>62</v>
      </c>
      <c r="V72" s="34" t="s">
        <v>62</v>
      </c>
      <c r="W72" s="34"/>
      <c r="X72" s="34"/>
      <c r="Y72" s="34"/>
      <c r="Z72" s="34"/>
      <c r="AA72" s="34" t="s">
        <v>62</v>
      </c>
      <c r="AB72" s="34"/>
      <c r="AC72" s="12"/>
      <c r="AD72" s="39"/>
      <c r="AE72" s="40"/>
      <c r="AF72" s="37"/>
      <c r="AG72" s="40"/>
      <c r="AH72" s="39"/>
      <c r="AI72" s="40"/>
      <c r="AJ72" s="39"/>
      <c r="AK72" s="40"/>
      <c r="AL72" s="39"/>
      <c r="AM72" s="40"/>
      <c r="AN72" s="39"/>
      <c r="AO72" s="40"/>
      <c r="AP72" s="39"/>
      <c r="AQ72" s="40" t="s">
        <v>32</v>
      </c>
      <c r="AR72" s="40"/>
      <c r="AS72" s="39"/>
      <c r="AT72" s="12" t="str">
        <f t="shared" si="13"/>
        <v>C</v>
      </c>
      <c r="AU72" t="str">
        <f t="shared" si="12"/>
        <v>filled</v>
      </c>
    </row>
    <row r="73" spans="2:47" ht="15.75" thickBot="1">
      <c r="B73" s="52"/>
      <c r="D73" s="14">
        <v>44490</v>
      </c>
      <c r="E73">
        <v>700</v>
      </c>
      <c r="G73" t="s">
        <v>236</v>
      </c>
      <c r="H73" t="s">
        <v>177</v>
      </c>
      <c r="I73" s="12"/>
      <c r="J73" s="12"/>
      <c r="K73" s="34" t="s">
        <v>62</v>
      </c>
      <c r="L73" s="34"/>
      <c r="M73" s="34" t="s">
        <v>62</v>
      </c>
      <c r="N73" s="34" t="s">
        <v>62</v>
      </c>
      <c r="O73" s="34" t="s">
        <v>62</v>
      </c>
      <c r="P73" s="34"/>
      <c r="Q73" s="34"/>
      <c r="R73" s="34"/>
      <c r="S73" s="34" t="s">
        <v>62</v>
      </c>
      <c r="T73" s="34" t="s">
        <v>87</v>
      </c>
      <c r="U73" s="34" t="s">
        <v>62</v>
      </c>
      <c r="V73" s="34" t="s">
        <v>62</v>
      </c>
      <c r="W73" s="34"/>
      <c r="X73" s="34"/>
      <c r="Y73" s="34"/>
      <c r="Z73" s="34"/>
      <c r="AA73" s="34" t="s">
        <v>62</v>
      </c>
      <c r="AB73" s="34"/>
      <c r="AC73" s="12"/>
      <c r="AD73" s="39"/>
      <c r="AE73" s="40"/>
      <c r="AF73" s="37"/>
      <c r="AG73" s="40"/>
      <c r="AH73" s="39"/>
      <c r="AI73" s="40"/>
      <c r="AJ73" s="39"/>
      <c r="AK73" s="40"/>
      <c r="AL73" s="39" t="s">
        <v>63</v>
      </c>
      <c r="AM73" s="40"/>
      <c r="AN73" s="39"/>
      <c r="AO73" s="40"/>
      <c r="AP73" s="39"/>
      <c r="AQ73" s="40"/>
      <c r="AR73" s="40"/>
      <c r="AS73" s="39"/>
      <c r="AT73" s="12" t="str">
        <f t="shared" si="13"/>
        <v>W</v>
      </c>
      <c r="AU73" t="str">
        <f t="shared" si="12"/>
        <v>filled</v>
      </c>
    </row>
    <row r="74" spans="2:47" ht="15.75" thickBot="1">
      <c r="B74" s="52"/>
      <c r="D74" s="14">
        <v>44490</v>
      </c>
      <c r="E74">
        <v>700</v>
      </c>
      <c r="G74" t="s">
        <v>236</v>
      </c>
      <c r="H74" t="s">
        <v>177</v>
      </c>
      <c r="I74" s="12"/>
      <c r="J74" s="12"/>
      <c r="K74" s="34" t="s">
        <v>62</v>
      </c>
      <c r="L74" s="34"/>
      <c r="M74" s="34" t="s">
        <v>62</v>
      </c>
      <c r="N74" s="34" t="s">
        <v>62</v>
      </c>
      <c r="O74" s="34" t="s">
        <v>62</v>
      </c>
      <c r="P74" s="34"/>
      <c r="Q74" s="34"/>
      <c r="R74" s="34"/>
      <c r="S74" s="34" t="s">
        <v>62</v>
      </c>
      <c r="T74" s="34" t="s">
        <v>87</v>
      </c>
      <c r="U74" s="34" t="s">
        <v>62</v>
      </c>
      <c r="V74" s="34" t="s">
        <v>62</v>
      </c>
      <c r="W74" s="34"/>
      <c r="X74" s="34"/>
      <c r="Y74" s="34"/>
      <c r="Z74" s="34"/>
      <c r="AA74" s="34" t="s">
        <v>62</v>
      </c>
      <c r="AB74" s="34"/>
      <c r="AC74" s="12"/>
      <c r="AD74" s="39"/>
      <c r="AE74" s="40"/>
      <c r="AF74" s="37"/>
      <c r="AG74" s="40"/>
      <c r="AH74" s="39"/>
      <c r="AI74" s="40"/>
      <c r="AJ74" s="39"/>
      <c r="AK74" s="40"/>
      <c r="AL74" s="39" t="s">
        <v>63</v>
      </c>
      <c r="AM74" s="40"/>
      <c r="AN74" s="39"/>
      <c r="AO74" s="40"/>
      <c r="AP74" s="39"/>
      <c r="AQ74" s="40"/>
      <c r="AR74" s="40"/>
      <c r="AS74" s="39"/>
      <c r="AT74" s="12" t="str">
        <f t="shared" si="13"/>
        <v>W</v>
      </c>
      <c r="AU74" t="str">
        <f t="shared" si="12"/>
        <v>filled</v>
      </c>
    </row>
    <row r="75" spans="2:47" ht="15.75" thickBot="1">
      <c r="B75" s="52">
        <v>44511</v>
      </c>
      <c r="D75" s="14">
        <v>44494</v>
      </c>
      <c r="E75">
        <v>700</v>
      </c>
      <c r="F75">
        <v>2</v>
      </c>
      <c r="G75" t="s">
        <v>47</v>
      </c>
      <c r="H75" s="53" t="s">
        <v>142</v>
      </c>
      <c r="I75" s="12" t="s">
        <v>51</v>
      </c>
      <c r="J75" s="12"/>
      <c r="K75" s="34" t="s">
        <v>62</v>
      </c>
      <c r="L75" s="34"/>
      <c r="M75" s="34" t="s">
        <v>62</v>
      </c>
      <c r="N75" s="34" t="s">
        <v>62</v>
      </c>
      <c r="O75" s="34" t="s">
        <v>62</v>
      </c>
      <c r="P75" s="34"/>
      <c r="Q75" s="34"/>
      <c r="R75" s="34"/>
      <c r="S75" s="34" t="s">
        <v>62</v>
      </c>
      <c r="T75" s="34" t="s">
        <v>87</v>
      </c>
      <c r="U75" s="34" t="s">
        <v>62</v>
      </c>
      <c r="V75" s="34" t="s">
        <v>62</v>
      </c>
      <c r="W75" s="34"/>
      <c r="X75" s="34"/>
      <c r="Y75" s="34"/>
      <c r="Z75" s="34"/>
      <c r="AA75" s="34" t="s">
        <v>62</v>
      </c>
      <c r="AB75" s="34"/>
      <c r="AC75" s="12" t="s">
        <v>68</v>
      </c>
      <c r="AD75" s="39"/>
      <c r="AE75" s="40" t="s">
        <v>32</v>
      </c>
      <c r="AF75" s="37"/>
      <c r="AG75" s="40"/>
      <c r="AH75" s="39"/>
      <c r="AI75" s="40"/>
      <c r="AJ75" s="39"/>
      <c r="AK75" s="40"/>
      <c r="AL75" s="39"/>
      <c r="AM75" s="40"/>
      <c r="AN75" s="39"/>
      <c r="AO75" s="40"/>
      <c r="AP75" s="39"/>
      <c r="AQ75" s="40"/>
      <c r="AR75" s="40"/>
      <c r="AS75" s="39"/>
      <c r="AT75" s="12" t="str">
        <f t="shared" si="13"/>
        <v>C</v>
      </c>
      <c r="AU75" t="str">
        <f t="shared" si="12"/>
        <v>filled</v>
      </c>
    </row>
    <row r="76" spans="2:47" ht="15.75" thickBot="1">
      <c r="B76" s="52">
        <v>44512</v>
      </c>
      <c r="D76" s="14">
        <v>44494</v>
      </c>
      <c r="E76">
        <v>700</v>
      </c>
      <c r="F76">
        <f>2+5/6</f>
        <v>2.8333333333333335</v>
      </c>
      <c r="G76" t="s">
        <v>173</v>
      </c>
      <c r="H76" s="53" t="s">
        <v>142</v>
      </c>
      <c r="I76" s="12" t="s">
        <v>51</v>
      </c>
      <c r="J76" s="12"/>
      <c r="K76" s="34" t="s">
        <v>62</v>
      </c>
      <c r="L76" s="34"/>
      <c r="M76" s="34" t="s">
        <v>62</v>
      </c>
      <c r="N76" s="34" t="s">
        <v>62</v>
      </c>
      <c r="O76" s="34" t="s">
        <v>62</v>
      </c>
      <c r="P76" s="34"/>
      <c r="Q76" s="34"/>
      <c r="R76" s="34"/>
      <c r="S76" s="34" t="s">
        <v>62</v>
      </c>
      <c r="T76" s="34" t="s">
        <v>87</v>
      </c>
      <c r="U76" s="34" t="s">
        <v>62</v>
      </c>
      <c r="V76" s="34" t="s">
        <v>62</v>
      </c>
      <c r="W76" s="34"/>
      <c r="X76" s="34"/>
      <c r="Y76" s="34"/>
      <c r="Z76" s="34"/>
      <c r="AA76" s="34" t="s">
        <v>62</v>
      </c>
      <c r="AB76" s="34"/>
      <c r="AC76" s="12" t="s">
        <v>68</v>
      </c>
      <c r="AD76" s="37"/>
      <c r="AE76" s="38"/>
      <c r="AF76" s="37"/>
      <c r="AG76" s="38"/>
      <c r="AH76" s="37"/>
      <c r="AI76" s="38" t="s">
        <v>32</v>
      </c>
      <c r="AJ76" s="37"/>
      <c r="AK76" s="38"/>
      <c r="AL76" s="37"/>
      <c r="AM76" s="38"/>
      <c r="AN76" s="37"/>
      <c r="AO76" s="38"/>
      <c r="AP76" s="37"/>
      <c r="AQ76" s="38"/>
      <c r="AR76" s="38"/>
      <c r="AS76" s="37"/>
      <c r="AT76" s="12" t="str">
        <f t="shared" si="13"/>
        <v>C</v>
      </c>
      <c r="AU76" t="str">
        <f t="shared" si="12"/>
        <v>filled</v>
      </c>
    </row>
    <row r="77" spans="2:47" ht="15.75" thickBot="1">
      <c r="B77" s="52">
        <v>44513</v>
      </c>
      <c r="D77" s="14">
        <v>44494</v>
      </c>
      <c r="E77">
        <v>700</v>
      </c>
      <c r="F77">
        <f>2+17/60</f>
        <v>2.2833333333333332</v>
      </c>
      <c r="G77" t="s">
        <v>34</v>
      </c>
      <c r="H77" s="53" t="s">
        <v>142</v>
      </c>
      <c r="I77" s="12" t="s">
        <v>51</v>
      </c>
      <c r="J77" s="12"/>
      <c r="K77" s="34" t="s">
        <v>62</v>
      </c>
      <c r="L77" s="34"/>
      <c r="M77" s="34" t="s">
        <v>62</v>
      </c>
      <c r="N77" s="34" t="s">
        <v>62</v>
      </c>
      <c r="O77" s="34" t="s">
        <v>62</v>
      </c>
      <c r="P77" s="34"/>
      <c r="Q77" s="34"/>
      <c r="R77" s="34"/>
      <c r="S77" s="34" t="s">
        <v>62</v>
      </c>
      <c r="T77" s="34" t="s">
        <v>87</v>
      </c>
      <c r="U77" s="34" t="s">
        <v>62</v>
      </c>
      <c r="V77" s="34" t="s">
        <v>62</v>
      </c>
      <c r="W77" s="34"/>
      <c r="X77" s="34"/>
      <c r="Y77" s="34"/>
      <c r="Z77" s="34"/>
      <c r="AA77" s="34" t="s">
        <v>62</v>
      </c>
      <c r="AB77" s="34"/>
      <c r="AC77" s="12" t="s">
        <v>68</v>
      </c>
      <c r="AD77" s="41"/>
      <c r="AE77" s="42"/>
      <c r="AF77" s="39"/>
      <c r="AG77" s="42" t="s">
        <v>32</v>
      </c>
      <c r="AH77" s="41"/>
      <c r="AI77" s="42"/>
      <c r="AJ77" s="41"/>
      <c r="AK77" s="42"/>
      <c r="AL77" s="41"/>
      <c r="AM77" s="42"/>
      <c r="AN77" s="41"/>
      <c r="AO77" s="42"/>
      <c r="AP77" s="41"/>
      <c r="AQ77" s="42"/>
      <c r="AR77" s="42"/>
      <c r="AS77" s="41"/>
      <c r="AT77" s="12" t="str">
        <f t="shared" si="13"/>
        <v>C</v>
      </c>
      <c r="AU77" t="str">
        <f t="shared" si="12"/>
        <v>filled</v>
      </c>
    </row>
    <row r="78" spans="2:47" ht="15.75" thickBot="1">
      <c r="B78" s="52">
        <v>44514</v>
      </c>
      <c r="D78" s="14">
        <v>44494</v>
      </c>
      <c r="E78">
        <v>700</v>
      </c>
      <c r="F78">
        <v>1.75</v>
      </c>
      <c r="G78" t="s">
        <v>35</v>
      </c>
      <c r="H78" s="53" t="s">
        <v>142</v>
      </c>
      <c r="I78" s="12" t="s">
        <v>51</v>
      </c>
      <c r="J78" s="12"/>
      <c r="K78" s="34" t="s">
        <v>62</v>
      </c>
      <c r="L78" s="34"/>
      <c r="M78" s="34" t="s">
        <v>62</v>
      </c>
      <c r="N78" s="34" t="s">
        <v>62</v>
      </c>
      <c r="O78" s="34" t="s">
        <v>62</v>
      </c>
      <c r="P78" s="34"/>
      <c r="Q78" s="34"/>
      <c r="R78" s="34"/>
      <c r="S78" s="34" t="s">
        <v>62</v>
      </c>
      <c r="T78" s="34" t="s">
        <v>87</v>
      </c>
      <c r="U78" s="34" t="s">
        <v>62</v>
      </c>
      <c r="V78" s="34" t="s">
        <v>62</v>
      </c>
      <c r="W78" s="34"/>
      <c r="X78" s="34"/>
      <c r="Y78" s="34"/>
      <c r="Z78" s="34"/>
      <c r="AA78" s="34" t="s">
        <v>62</v>
      </c>
      <c r="AB78" s="34"/>
      <c r="AC78" s="12" t="s">
        <v>68</v>
      </c>
      <c r="AD78" s="37"/>
      <c r="AE78" s="38"/>
      <c r="AF78" s="37"/>
      <c r="AG78" s="45"/>
      <c r="AH78" s="37"/>
      <c r="AI78" s="38"/>
      <c r="AJ78" s="37"/>
      <c r="AK78" s="38"/>
      <c r="AL78" s="37"/>
      <c r="AM78" s="38"/>
      <c r="AN78" s="37" t="s">
        <v>32</v>
      </c>
      <c r="AO78" s="38"/>
      <c r="AP78" s="37"/>
      <c r="AQ78" s="38"/>
      <c r="AR78" s="38"/>
      <c r="AS78" s="37"/>
      <c r="AT78" s="12" t="str">
        <f t="shared" si="13"/>
        <v>C</v>
      </c>
      <c r="AU78" t="str">
        <f t="shared" si="12"/>
        <v>filled</v>
      </c>
    </row>
    <row r="79" spans="2:47" ht="15.75" thickBot="1">
      <c r="B79" s="52">
        <v>44515</v>
      </c>
      <c r="D79" s="14">
        <v>44494</v>
      </c>
      <c r="E79">
        <v>700</v>
      </c>
      <c r="F79">
        <v>2</v>
      </c>
      <c r="G79" t="s">
        <v>34</v>
      </c>
      <c r="H79" s="53" t="s">
        <v>142</v>
      </c>
      <c r="I79" s="12" t="s">
        <v>51</v>
      </c>
      <c r="J79" s="12"/>
      <c r="K79" s="34" t="s">
        <v>62</v>
      </c>
      <c r="L79" s="34"/>
      <c r="M79" s="34" t="s">
        <v>62</v>
      </c>
      <c r="N79" s="34" t="s">
        <v>62</v>
      </c>
      <c r="O79" s="34" t="s">
        <v>62</v>
      </c>
      <c r="P79" s="34"/>
      <c r="Q79" s="34"/>
      <c r="R79" s="34"/>
      <c r="S79" s="34" t="s">
        <v>62</v>
      </c>
      <c r="T79" s="34" t="s">
        <v>87</v>
      </c>
      <c r="U79" s="34" t="s">
        <v>62</v>
      </c>
      <c r="V79" s="34" t="s">
        <v>62</v>
      </c>
      <c r="W79" s="34"/>
      <c r="X79" s="34"/>
      <c r="Y79" s="34"/>
      <c r="Z79" s="34"/>
      <c r="AA79" s="34" t="s">
        <v>62</v>
      </c>
      <c r="AB79" s="34"/>
      <c r="AC79" s="12" t="s">
        <v>68</v>
      </c>
      <c r="AD79" s="39"/>
      <c r="AE79" s="40"/>
      <c r="AF79" s="44"/>
      <c r="AG79" s="40" t="s">
        <v>32</v>
      </c>
      <c r="AH79" s="39"/>
      <c r="AI79" s="40"/>
      <c r="AJ79" s="39"/>
      <c r="AK79" s="40"/>
      <c r="AL79" s="39"/>
      <c r="AM79" s="40"/>
      <c r="AN79" s="39"/>
      <c r="AO79" s="40"/>
      <c r="AP79" s="39"/>
      <c r="AQ79" s="40"/>
      <c r="AR79" s="40"/>
      <c r="AS79" s="39"/>
      <c r="AT79" s="12" t="str">
        <f t="shared" si="13"/>
        <v>C</v>
      </c>
      <c r="AU79" t="str">
        <f t="shared" ref="AU79:AU91" si="18">IF(COUNTA($AD79:$AS79)=0,"missing","filled")</f>
        <v>filled</v>
      </c>
    </row>
    <row r="80" spans="2:47" ht="15.75" thickBot="1">
      <c r="B80" s="52">
        <v>44516</v>
      </c>
      <c r="D80" s="14">
        <v>44494</v>
      </c>
      <c r="E80">
        <v>700</v>
      </c>
      <c r="F80">
        <v>2.5</v>
      </c>
      <c r="G80" t="s">
        <v>178</v>
      </c>
      <c r="H80" s="53" t="s">
        <v>142</v>
      </c>
      <c r="I80" s="12" t="s">
        <v>51</v>
      </c>
      <c r="J80" s="12"/>
      <c r="K80" s="34" t="s">
        <v>62</v>
      </c>
      <c r="L80" s="34"/>
      <c r="M80" s="34" t="s">
        <v>62</v>
      </c>
      <c r="N80" s="34" t="s">
        <v>62</v>
      </c>
      <c r="O80" s="34" t="s">
        <v>62</v>
      </c>
      <c r="P80" s="34"/>
      <c r="Q80" s="34"/>
      <c r="R80" s="34"/>
      <c r="S80" s="34" t="s">
        <v>62</v>
      </c>
      <c r="T80" s="34" t="s">
        <v>87</v>
      </c>
      <c r="U80" s="34" t="s">
        <v>62</v>
      </c>
      <c r="V80" s="34" t="s">
        <v>62</v>
      </c>
      <c r="W80" s="34"/>
      <c r="X80" s="34"/>
      <c r="Y80" s="34"/>
      <c r="Z80" s="34"/>
      <c r="AA80" s="34" t="s">
        <v>62</v>
      </c>
      <c r="AB80" s="34"/>
      <c r="AC80" s="12" t="s">
        <v>68</v>
      </c>
      <c r="AD80" s="37"/>
      <c r="AE80" s="38"/>
      <c r="AF80" s="44"/>
      <c r="AG80" s="38"/>
      <c r="AH80" s="37"/>
      <c r="AI80" s="38"/>
      <c r="AJ80" s="37"/>
      <c r="AK80" s="38"/>
      <c r="AL80" s="37"/>
      <c r="AM80" s="38"/>
      <c r="AN80" s="37"/>
      <c r="AO80" s="38"/>
      <c r="AP80" s="37"/>
      <c r="AQ80" s="38" t="s">
        <v>32</v>
      </c>
      <c r="AR80" s="38"/>
      <c r="AS80" s="37"/>
      <c r="AT80" s="12" t="str">
        <f t="shared" ref="AT80:AT143" si="19">IF(AU80="filled",IF(COUNTIF($AD80:$AS80,"1C"),"C","W"),"")</f>
        <v>C</v>
      </c>
      <c r="AU80" t="str">
        <f t="shared" si="18"/>
        <v>filled</v>
      </c>
    </row>
    <row r="81" spans="2:47" ht="15.75" thickBot="1">
      <c r="B81" s="52">
        <v>44517</v>
      </c>
      <c r="D81" s="14">
        <v>44494</v>
      </c>
      <c r="E81">
        <v>700</v>
      </c>
      <c r="F81">
        <v>3</v>
      </c>
      <c r="G81" t="s">
        <v>34</v>
      </c>
      <c r="H81" s="53" t="s">
        <v>142</v>
      </c>
      <c r="I81" s="12" t="s">
        <v>51</v>
      </c>
      <c r="J81" s="12"/>
      <c r="K81" s="34" t="s">
        <v>62</v>
      </c>
      <c r="L81" s="34"/>
      <c r="M81" s="34" t="s">
        <v>62</v>
      </c>
      <c r="N81" s="34" t="s">
        <v>62</v>
      </c>
      <c r="O81" s="34" t="s">
        <v>62</v>
      </c>
      <c r="P81" s="34"/>
      <c r="Q81" s="34"/>
      <c r="R81" s="34"/>
      <c r="S81" s="34" t="s">
        <v>62</v>
      </c>
      <c r="T81" s="34" t="s">
        <v>87</v>
      </c>
      <c r="U81" s="34" t="s">
        <v>62</v>
      </c>
      <c r="V81" s="34" t="s">
        <v>62</v>
      </c>
      <c r="W81" s="34"/>
      <c r="X81" s="34"/>
      <c r="Y81" s="34"/>
      <c r="Z81" s="34"/>
      <c r="AA81" s="34" t="s">
        <v>62</v>
      </c>
      <c r="AB81" s="34"/>
      <c r="AC81" s="12" t="s">
        <v>68</v>
      </c>
      <c r="AD81" s="41"/>
      <c r="AE81" s="42"/>
      <c r="AF81" s="37"/>
      <c r="AG81" s="42" t="s">
        <v>63</v>
      </c>
      <c r="AH81" s="41"/>
      <c r="AI81" s="42"/>
      <c r="AJ81" s="41"/>
      <c r="AK81" s="42"/>
      <c r="AL81" s="41"/>
      <c r="AM81" s="42"/>
      <c r="AN81" s="41"/>
      <c r="AO81" s="42"/>
      <c r="AP81" s="41"/>
      <c r="AQ81" s="42"/>
      <c r="AR81" s="42"/>
      <c r="AS81" s="41"/>
      <c r="AT81" s="12" t="str">
        <f t="shared" si="19"/>
        <v>W</v>
      </c>
      <c r="AU81" t="str">
        <f t="shared" si="18"/>
        <v>filled</v>
      </c>
    </row>
    <row r="82" spans="2:47" ht="15.75" thickBot="1">
      <c r="B82" s="52">
        <v>44519</v>
      </c>
      <c r="D82" s="14">
        <v>44496</v>
      </c>
      <c r="E82" t="s">
        <v>38</v>
      </c>
      <c r="F82">
        <v>1.5</v>
      </c>
      <c r="G82" t="s">
        <v>47</v>
      </c>
      <c r="H82" s="53" t="s">
        <v>142</v>
      </c>
      <c r="I82" s="12" t="s">
        <v>51</v>
      </c>
      <c r="J82" s="12"/>
      <c r="K82" s="34" t="s">
        <v>62</v>
      </c>
      <c r="L82" s="34"/>
      <c r="M82" s="34" t="s">
        <v>62</v>
      </c>
      <c r="N82" s="34" t="s">
        <v>62</v>
      </c>
      <c r="O82" s="34" t="s">
        <v>62</v>
      </c>
      <c r="P82" s="34"/>
      <c r="Q82" s="34"/>
      <c r="R82" s="34"/>
      <c r="S82" s="34" t="s">
        <v>62</v>
      </c>
      <c r="T82" s="34" t="s">
        <v>87</v>
      </c>
      <c r="U82" s="34" t="s">
        <v>62</v>
      </c>
      <c r="V82" s="34" t="s">
        <v>62</v>
      </c>
      <c r="W82" s="34"/>
      <c r="X82" s="34"/>
      <c r="Y82" s="34"/>
      <c r="Z82" s="34"/>
      <c r="AA82" s="34" t="s">
        <v>62</v>
      </c>
      <c r="AB82" s="34"/>
      <c r="AC82" s="12" t="s">
        <v>68</v>
      </c>
      <c r="AD82" s="39"/>
      <c r="AE82" s="40" t="s">
        <v>32</v>
      </c>
      <c r="AF82" s="37"/>
      <c r="AG82" s="40"/>
      <c r="AH82" s="39"/>
      <c r="AI82" s="40"/>
      <c r="AJ82" s="39"/>
      <c r="AK82" s="40"/>
      <c r="AL82" s="39"/>
      <c r="AM82" s="40"/>
      <c r="AN82" s="39"/>
      <c r="AO82" s="40"/>
      <c r="AP82" s="39"/>
      <c r="AQ82" s="40"/>
      <c r="AR82" s="40"/>
      <c r="AS82" s="39"/>
      <c r="AT82" s="12" t="str">
        <f t="shared" si="19"/>
        <v>C</v>
      </c>
      <c r="AU82" t="str">
        <f t="shared" si="18"/>
        <v>filled</v>
      </c>
    </row>
    <row r="83" spans="2:47" ht="15.75" thickBot="1">
      <c r="B83" s="52">
        <v>44520</v>
      </c>
      <c r="D83" s="14">
        <v>44496</v>
      </c>
      <c r="E83">
        <v>700</v>
      </c>
      <c r="F83">
        <v>2.6659999999999999</v>
      </c>
      <c r="G83" t="s">
        <v>34</v>
      </c>
      <c r="H83" s="24" t="s">
        <v>181</v>
      </c>
      <c r="I83" s="12" t="s">
        <v>51</v>
      </c>
      <c r="J83" s="12"/>
      <c r="K83" s="34" t="s">
        <v>62</v>
      </c>
      <c r="L83" s="34"/>
      <c r="M83" s="34" t="s">
        <v>62</v>
      </c>
      <c r="N83" s="34" t="s">
        <v>62</v>
      </c>
      <c r="O83" s="34" t="s">
        <v>62</v>
      </c>
      <c r="P83" s="34"/>
      <c r="Q83" s="34"/>
      <c r="R83" s="34"/>
      <c r="S83" s="34" t="s">
        <v>62</v>
      </c>
      <c r="T83" s="34" t="s">
        <v>87</v>
      </c>
      <c r="U83" s="34" t="s">
        <v>62</v>
      </c>
      <c r="V83" s="34" t="s">
        <v>62</v>
      </c>
      <c r="W83" s="34"/>
      <c r="X83" s="34"/>
      <c r="Y83" s="34"/>
      <c r="Z83" s="34"/>
      <c r="AA83" s="34" t="s">
        <v>62</v>
      </c>
      <c r="AB83" s="34"/>
      <c r="AC83" s="12" t="s">
        <v>68</v>
      </c>
      <c r="AD83" s="37"/>
      <c r="AE83" s="38"/>
      <c r="AF83" s="37"/>
      <c r="AG83" s="40" t="s">
        <v>32</v>
      </c>
      <c r="AH83" s="37"/>
      <c r="AI83" s="38"/>
      <c r="AJ83" s="37"/>
      <c r="AK83" s="38"/>
      <c r="AL83" s="37"/>
      <c r="AM83" s="38"/>
      <c r="AN83" s="37"/>
      <c r="AO83" s="38"/>
      <c r="AP83" s="37"/>
      <c r="AQ83" s="38"/>
      <c r="AR83" s="38"/>
      <c r="AS83" s="37"/>
      <c r="AT83" s="12" t="str">
        <f t="shared" si="19"/>
        <v>C</v>
      </c>
      <c r="AU83" t="str">
        <f t="shared" si="18"/>
        <v>filled</v>
      </c>
    </row>
    <row r="84" spans="2:47" ht="15.75" thickBot="1">
      <c r="B84" s="52">
        <v>44521</v>
      </c>
      <c r="D84" s="14">
        <v>44496</v>
      </c>
      <c r="E84">
        <v>700</v>
      </c>
      <c r="F84">
        <f>2+21/60</f>
        <v>2.35</v>
      </c>
      <c r="G84" t="s">
        <v>34</v>
      </c>
      <c r="H84" s="24" t="s">
        <v>182</v>
      </c>
      <c r="I84" s="12" t="s">
        <v>51</v>
      </c>
      <c r="J84" s="12"/>
      <c r="K84" s="34" t="s">
        <v>62</v>
      </c>
      <c r="L84" s="34"/>
      <c r="M84" s="34" t="s">
        <v>62</v>
      </c>
      <c r="N84" s="34" t="s">
        <v>62</v>
      </c>
      <c r="O84" s="34" t="s">
        <v>62</v>
      </c>
      <c r="P84" s="34"/>
      <c r="Q84" s="34"/>
      <c r="R84" s="34"/>
      <c r="S84" s="34" t="s">
        <v>62</v>
      </c>
      <c r="T84" s="34" t="s">
        <v>87</v>
      </c>
      <c r="U84" s="34" t="s">
        <v>62</v>
      </c>
      <c r="V84" s="34" t="s">
        <v>62</v>
      </c>
      <c r="W84" s="34"/>
      <c r="X84" s="34"/>
      <c r="Y84" s="34"/>
      <c r="Z84" s="34"/>
      <c r="AA84" s="34" t="s">
        <v>62</v>
      </c>
      <c r="AB84" s="34"/>
      <c r="AC84" s="12" t="s">
        <v>68</v>
      </c>
      <c r="AD84" s="37"/>
      <c r="AE84" s="38"/>
      <c r="AF84" s="37"/>
      <c r="AG84" s="40" t="s">
        <v>32</v>
      </c>
      <c r="AH84" s="37"/>
      <c r="AI84" s="38"/>
      <c r="AJ84" s="37"/>
      <c r="AK84" s="38"/>
      <c r="AL84" s="37"/>
      <c r="AM84" s="38"/>
      <c r="AN84" s="37"/>
      <c r="AO84" s="38"/>
      <c r="AP84" s="37"/>
      <c r="AQ84" s="38"/>
      <c r="AR84" s="38"/>
      <c r="AS84" s="37"/>
      <c r="AT84" s="12" t="str">
        <f t="shared" si="19"/>
        <v>C</v>
      </c>
      <c r="AU84" t="str">
        <f t="shared" si="18"/>
        <v>filled</v>
      </c>
    </row>
    <row r="85" spans="2:47" ht="15.75" thickBot="1">
      <c r="B85" s="52">
        <v>44522</v>
      </c>
      <c r="D85" s="14">
        <v>44502</v>
      </c>
      <c r="E85">
        <v>700</v>
      </c>
      <c r="F85">
        <v>2.5</v>
      </c>
      <c r="G85" t="s">
        <v>46</v>
      </c>
      <c r="H85" s="24" t="s">
        <v>183</v>
      </c>
      <c r="I85" s="12" t="s">
        <v>51</v>
      </c>
      <c r="J85" s="12"/>
      <c r="K85" s="34" t="s">
        <v>62</v>
      </c>
      <c r="L85" s="34"/>
      <c r="M85" s="34" t="s">
        <v>62</v>
      </c>
      <c r="N85" s="34" t="s">
        <v>62</v>
      </c>
      <c r="O85" s="34" t="s">
        <v>62</v>
      </c>
      <c r="P85" s="34"/>
      <c r="Q85" s="34"/>
      <c r="R85" s="34"/>
      <c r="S85" s="34" t="s">
        <v>62</v>
      </c>
      <c r="T85" s="34" t="s">
        <v>87</v>
      </c>
      <c r="U85" s="34" t="s">
        <v>62</v>
      </c>
      <c r="V85" s="34" t="s">
        <v>62</v>
      </c>
      <c r="W85" s="34"/>
      <c r="X85" s="34"/>
      <c r="Y85" s="34"/>
      <c r="Z85" s="34"/>
      <c r="AA85" s="34" t="s">
        <v>62</v>
      </c>
      <c r="AB85" s="34"/>
      <c r="AC85" s="12" t="s">
        <v>68</v>
      </c>
      <c r="AD85" s="37"/>
      <c r="AE85" s="38"/>
      <c r="AF85" s="37" t="s">
        <v>32</v>
      </c>
      <c r="AG85" s="38"/>
      <c r="AH85" s="37"/>
      <c r="AI85" s="38"/>
      <c r="AJ85" s="37"/>
      <c r="AK85" s="38"/>
      <c r="AL85" s="37"/>
      <c r="AM85" s="38"/>
      <c r="AN85" s="37"/>
      <c r="AO85" s="38"/>
      <c r="AP85" s="37"/>
      <c r="AQ85" s="38"/>
      <c r="AR85" s="38"/>
      <c r="AS85" s="37"/>
      <c r="AT85" s="12" t="str">
        <f t="shared" si="19"/>
        <v>C</v>
      </c>
      <c r="AU85" t="str">
        <f t="shared" si="18"/>
        <v>filled</v>
      </c>
    </row>
    <row r="86" spans="2:47" ht="15.75" thickBot="1">
      <c r="B86" s="52">
        <v>44523</v>
      </c>
      <c r="D86" s="14">
        <v>44502</v>
      </c>
      <c r="E86">
        <v>700</v>
      </c>
      <c r="F86">
        <v>1.5</v>
      </c>
      <c r="G86" t="s">
        <v>46</v>
      </c>
      <c r="H86" s="24" t="s">
        <v>184</v>
      </c>
      <c r="I86" s="12" t="s">
        <v>51</v>
      </c>
      <c r="J86" s="12"/>
      <c r="K86" s="34" t="s">
        <v>62</v>
      </c>
      <c r="L86" s="34"/>
      <c r="M86" s="34" t="s">
        <v>62</v>
      </c>
      <c r="N86" s="34" t="s">
        <v>62</v>
      </c>
      <c r="O86" s="34" t="s">
        <v>62</v>
      </c>
      <c r="P86" s="34"/>
      <c r="Q86" s="34"/>
      <c r="R86" s="34"/>
      <c r="S86" s="34" t="s">
        <v>62</v>
      </c>
      <c r="T86" s="34" t="s">
        <v>87</v>
      </c>
      <c r="U86" s="34" t="s">
        <v>62</v>
      </c>
      <c r="V86" s="34" t="s">
        <v>62</v>
      </c>
      <c r="W86" s="34"/>
      <c r="X86" s="34"/>
      <c r="Y86" s="34"/>
      <c r="Z86" s="34"/>
      <c r="AA86" s="34" t="s">
        <v>62</v>
      </c>
      <c r="AB86" s="34"/>
      <c r="AC86" s="12" t="s">
        <v>68</v>
      </c>
      <c r="AD86" s="37"/>
      <c r="AE86" s="38"/>
      <c r="AF86" s="37" t="s">
        <v>32</v>
      </c>
      <c r="AG86" s="38"/>
      <c r="AH86" s="37"/>
      <c r="AI86" s="38"/>
      <c r="AJ86" s="37"/>
      <c r="AK86" s="38"/>
      <c r="AL86" s="37"/>
      <c r="AM86" s="38"/>
      <c r="AN86" s="37"/>
      <c r="AO86" s="38"/>
      <c r="AP86" s="37"/>
      <c r="AQ86" s="38"/>
      <c r="AR86" s="38"/>
      <c r="AS86" s="37"/>
      <c r="AT86" s="12" t="str">
        <f t="shared" si="19"/>
        <v>C</v>
      </c>
      <c r="AU86" t="str">
        <f t="shared" si="18"/>
        <v>filled</v>
      </c>
    </row>
    <row r="87" spans="2:47" ht="15.75" thickBot="1">
      <c r="B87" s="52">
        <v>44524</v>
      </c>
      <c r="D87" s="14">
        <v>44502</v>
      </c>
      <c r="E87">
        <v>700</v>
      </c>
      <c r="F87">
        <v>2</v>
      </c>
      <c r="G87" t="s">
        <v>46</v>
      </c>
      <c r="H87" s="24" t="s">
        <v>185</v>
      </c>
      <c r="I87" s="12" t="s">
        <v>51</v>
      </c>
      <c r="J87" s="12"/>
      <c r="K87" s="34" t="s">
        <v>62</v>
      </c>
      <c r="L87" s="34"/>
      <c r="M87" s="34" t="s">
        <v>62</v>
      </c>
      <c r="N87" s="34" t="s">
        <v>62</v>
      </c>
      <c r="O87" s="34" t="s">
        <v>62</v>
      </c>
      <c r="P87" s="34"/>
      <c r="Q87" s="34"/>
      <c r="R87" s="34"/>
      <c r="S87" s="34" t="s">
        <v>62</v>
      </c>
      <c r="T87" s="34" t="s">
        <v>87</v>
      </c>
      <c r="U87" s="34" t="s">
        <v>62</v>
      </c>
      <c r="V87" s="34" t="s">
        <v>62</v>
      </c>
      <c r="W87" s="34"/>
      <c r="X87" s="34"/>
      <c r="Y87" s="34"/>
      <c r="Z87" s="34"/>
      <c r="AA87" s="34" t="s">
        <v>62</v>
      </c>
      <c r="AB87" s="34"/>
      <c r="AC87" s="12" t="s">
        <v>68</v>
      </c>
      <c r="AD87" s="37"/>
      <c r="AE87" s="38"/>
      <c r="AF87" s="37" t="s">
        <v>32</v>
      </c>
      <c r="AG87" s="38"/>
      <c r="AH87" s="37"/>
      <c r="AI87" s="38"/>
      <c r="AJ87" s="37"/>
      <c r="AK87" s="38"/>
      <c r="AL87" s="37"/>
      <c r="AM87" s="38"/>
      <c r="AN87" s="37"/>
      <c r="AO87" s="38"/>
      <c r="AP87" s="37"/>
      <c r="AQ87" s="38"/>
      <c r="AR87" s="38"/>
      <c r="AS87" s="37"/>
      <c r="AT87" s="12" t="str">
        <f t="shared" si="19"/>
        <v>C</v>
      </c>
      <c r="AU87" t="str">
        <f t="shared" si="18"/>
        <v>filled</v>
      </c>
    </row>
    <row r="88" spans="2:47" ht="15.75" thickBot="1">
      <c r="B88" s="52">
        <v>44525</v>
      </c>
      <c r="D88" s="14">
        <v>44502</v>
      </c>
      <c r="E88">
        <v>700</v>
      </c>
      <c r="F88">
        <v>1.5</v>
      </c>
      <c r="G88" t="s">
        <v>35</v>
      </c>
      <c r="H88" s="24" t="s">
        <v>186</v>
      </c>
      <c r="I88" s="12" t="s">
        <v>51</v>
      </c>
      <c r="J88" s="12"/>
      <c r="K88" s="34" t="s">
        <v>62</v>
      </c>
      <c r="L88" s="34"/>
      <c r="M88" s="34" t="s">
        <v>62</v>
      </c>
      <c r="N88" s="34" t="s">
        <v>62</v>
      </c>
      <c r="O88" s="34" t="s">
        <v>62</v>
      </c>
      <c r="P88" s="34"/>
      <c r="Q88" s="34"/>
      <c r="R88" s="34"/>
      <c r="S88" s="34" t="s">
        <v>62</v>
      </c>
      <c r="T88" s="34" t="s">
        <v>87</v>
      </c>
      <c r="U88" s="34" t="s">
        <v>62</v>
      </c>
      <c r="V88" s="34" t="s">
        <v>62</v>
      </c>
      <c r="W88" s="34"/>
      <c r="X88" s="34"/>
      <c r="Y88" s="34"/>
      <c r="Z88" s="34"/>
      <c r="AA88" s="34" t="s">
        <v>62</v>
      </c>
      <c r="AB88" s="34"/>
      <c r="AC88" s="12" t="s">
        <v>68</v>
      </c>
      <c r="AD88" s="37"/>
      <c r="AE88" s="38"/>
      <c r="AF88" s="37"/>
      <c r="AG88" s="38"/>
      <c r="AH88" s="37"/>
      <c r="AI88" s="38"/>
      <c r="AJ88" s="37"/>
      <c r="AK88" s="38"/>
      <c r="AL88" s="37"/>
      <c r="AM88" s="38"/>
      <c r="AN88" s="37" t="s">
        <v>32</v>
      </c>
      <c r="AO88" s="38"/>
      <c r="AP88" s="37"/>
      <c r="AQ88" s="38"/>
      <c r="AR88" s="38"/>
      <c r="AS88" s="37"/>
      <c r="AT88" s="12" t="str">
        <f t="shared" si="19"/>
        <v>C</v>
      </c>
      <c r="AU88" t="str">
        <f t="shared" si="18"/>
        <v>filled</v>
      </c>
    </row>
    <row r="89" spans="2:47" ht="15.75" thickBot="1">
      <c r="B89" s="52">
        <v>44526</v>
      </c>
      <c r="D89" s="14">
        <v>44509</v>
      </c>
      <c r="E89">
        <v>700</v>
      </c>
      <c r="F89">
        <f>1+5/6</f>
        <v>1.8333333333333335</v>
      </c>
      <c r="G89" t="s">
        <v>35</v>
      </c>
      <c r="H89" s="24" t="s">
        <v>187</v>
      </c>
      <c r="I89" s="12" t="s">
        <v>51</v>
      </c>
      <c r="J89" s="12"/>
      <c r="K89" s="34" t="s">
        <v>62</v>
      </c>
      <c r="L89" s="34"/>
      <c r="M89" s="34" t="s">
        <v>62</v>
      </c>
      <c r="N89" s="34" t="s">
        <v>62</v>
      </c>
      <c r="O89" s="34" t="s">
        <v>62</v>
      </c>
      <c r="P89" s="34"/>
      <c r="Q89" s="34"/>
      <c r="R89" s="34"/>
      <c r="S89" s="34" t="s">
        <v>62</v>
      </c>
      <c r="T89" s="34" t="s">
        <v>87</v>
      </c>
      <c r="U89" s="34" t="s">
        <v>62</v>
      </c>
      <c r="V89" s="34" t="s">
        <v>87</v>
      </c>
      <c r="W89" s="34"/>
      <c r="X89" s="34"/>
      <c r="Y89" s="34"/>
      <c r="Z89" s="34"/>
      <c r="AA89" s="34" t="s">
        <v>62</v>
      </c>
      <c r="AB89" s="34"/>
      <c r="AC89" s="12" t="s">
        <v>68</v>
      </c>
      <c r="AD89" s="37"/>
      <c r="AE89" s="38"/>
      <c r="AF89" s="37"/>
      <c r="AG89" s="38"/>
      <c r="AH89" s="37"/>
      <c r="AI89" s="38"/>
      <c r="AJ89" s="37"/>
      <c r="AK89" s="38"/>
      <c r="AL89" s="37"/>
      <c r="AM89" s="38"/>
      <c r="AN89" s="37" t="s">
        <v>32</v>
      </c>
      <c r="AO89" s="38"/>
      <c r="AP89" s="37"/>
      <c r="AQ89" s="38"/>
      <c r="AR89" s="38"/>
      <c r="AS89" s="37"/>
      <c r="AT89" s="12" t="str">
        <f t="shared" si="19"/>
        <v>C</v>
      </c>
      <c r="AU89" t="str">
        <f t="shared" si="18"/>
        <v>filled</v>
      </c>
    </row>
    <row r="90" spans="2:47" ht="15.75" thickBot="1">
      <c r="B90" s="52">
        <v>44527</v>
      </c>
      <c r="D90" s="14">
        <v>44509</v>
      </c>
      <c r="E90">
        <v>700</v>
      </c>
      <c r="F90">
        <v>4.5</v>
      </c>
      <c r="G90" t="s">
        <v>180</v>
      </c>
      <c r="H90" s="24" t="s">
        <v>188</v>
      </c>
      <c r="I90" s="12" t="s">
        <v>51</v>
      </c>
      <c r="J90" s="12"/>
      <c r="K90" s="34" t="s">
        <v>62</v>
      </c>
      <c r="L90" s="34"/>
      <c r="M90" s="34" t="s">
        <v>62</v>
      </c>
      <c r="N90" s="34" t="s">
        <v>62</v>
      </c>
      <c r="O90" s="34" t="s">
        <v>62</v>
      </c>
      <c r="P90" s="34"/>
      <c r="Q90" s="34"/>
      <c r="R90" s="34"/>
      <c r="S90" s="34" t="s">
        <v>62</v>
      </c>
      <c r="T90" s="34" t="s">
        <v>87</v>
      </c>
      <c r="U90" s="34" t="s">
        <v>62</v>
      </c>
      <c r="V90" s="34" t="s">
        <v>87</v>
      </c>
      <c r="W90" s="34"/>
      <c r="X90" s="34"/>
      <c r="Y90" s="34"/>
      <c r="Z90" s="34"/>
      <c r="AA90" s="34" t="s">
        <v>62</v>
      </c>
      <c r="AB90" s="34" t="s">
        <v>209</v>
      </c>
      <c r="AC90" s="12" t="s">
        <v>68</v>
      </c>
      <c r="AD90" s="37"/>
      <c r="AE90" s="38"/>
      <c r="AF90" s="37"/>
      <c r="AG90" s="38"/>
      <c r="AH90" s="37"/>
      <c r="AI90" s="38"/>
      <c r="AJ90" s="37"/>
      <c r="AK90" s="38"/>
      <c r="AL90" s="37" t="s">
        <v>63</v>
      </c>
      <c r="AM90" s="38"/>
      <c r="AN90" s="37"/>
      <c r="AO90" s="38"/>
      <c r="AP90" s="37"/>
      <c r="AQ90" s="38"/>
      <c r="AR90" s="38"/>
      <c r="AS90" s="37"/>
      <c r="AT90" s="12" t="str">
        <f t="shared" si="19"/>
        <v>W</v>
      </c>
      <c r="AU90" t="str">
        <f t="shared" si="18"/>
        <v>filled</v>
      </c>
    </row>
    <row r="91" spans="2:47" ht="15.75" thickBot="1">
      <c r="B91" s="52">
        <v>44528</v>
      </c>
      <c r="D91" s="14">
        <v>44509</v>
      </c>
      <c r="E91">
        <v>700</v>
      </c>
      <c r="F91">
        <v>3.5</v>
      </c>
      <c r="G91" t="s">
        <v>101</v>
      </c>
      <c r="H91" s="24" t="s">
        <v>189</v>
      </c>
      <c r="I91" s="12" t="s">
        <v>51</v>
      </c>
      <c r="J91" s="12"/>
      <c r="K91" s="34" t="s">
        <v>62</v>
      </c>
      <c r="L91" s="34"/>
      <c r="M91" s="34" t="s">
        <v>62</v>
      </c>
      <c r="N91" s="34" t="s">
        <v>62</v>
      </c>
      <c r="O91" s="34" t="s">
        <v>62</v>
      </c>
      <c r="P91" s="34"/>
      <c r="Q91" s="34"/>
      <c r="R91" s="34"/>
      <c r="S91" s="34" t="s">
        <v>62</v>
      </c>
      <c r="T91" s="34" t="s">
        <v>87</v>
      </c>
      <c r="U91" s="34" t="s">
        <v>62</v>
      </c>
      <c r="V91" s="34" t="s">
        <v>87</v>
      </c>
      <c r="W91" s="34"/>
      <c r="X91" s="34"/>
      <c r="Y91" s="34"/>
      <c r="Z91" s="34"/>
      <c r="AA91" s="34" t="s">
        <v>62</v>
      </c>
      <c r="AB91" s="34"/>
      <c r="AC91" s="12" t="s">
        <v>68</v>
      </c>
      <c r="AD91" s="37" t="s">
        <v>32</v>
      </c>
      <c r="AE91" s="38"/>
      <c r="AF91" s="37"/>
      <c r="AG91" s="38"/>
      <c r="AH91" s="37"/>
      <c r="AI91" s="38"/>
      <c r="AJ91" s="37"/>
      <c r="AK91" s="38"/>
      <c r="AL91" s="37"/>
      <c r="AM91" s="38"/>
      <c r="AN91" s="37"/>
      <c r="AO91" s="38"/>
      <c r="AP91" s="37"/>
      <c r="AQ91" s="38"/>
      <c r="AR91" s="38"/>
      <c r="AS91" s="37"/>
      <c r="AT91" s="12" t="str">
        <f t="shared" si="19"/>
        <v>C</v>
      </c>
      <c r="AU91" t="str">
        <f t="shared" si="18"/>
        <v>filled</v>
      </c>
    </row>
    <row r="92" spans="2:47" ht="16.5" thickBot="1">
      <c r="B92" s="52">
        <v>44529</v>
      </c>
      <c r="D92" s="14">
        <v>44509</v>
      </c>
      <c r="E92">
        <v>700</v>
      </c>
      <c r="F92">
        <f>3+55/60</f>
        <v>3.9166666666666665</v>
      </c>
      <c r="G92" t="s">
        <v>45</v>
      </c>
      <c r="H92" s="24" t="s">
        <v>190</v>
      </c>
      <c r="I92" s="12" t="s">
        <v>51</v>
      </c>
      <c r="J92" s="12"/>
      <c r="K92" s="34" t="s">
        <v>62</v>
      </c>
      <c r="L92" s="34"/>
      <c r="M92" s="34" t="s">
        <v>62</v>
      </c>
      <c r="N92" s="34" t="s">
        <v>62</v>
      </c>
      <c r="O92" s="34" t="s">
        <v>62</v>
      </c>
      <c r="P92" s="34"/>
      <c r="Q92" s="34"/>
      <c r="R92" s="34"/>
      <c r="S92" s="34" t="s">
        <v>62</v>
      </c>
      <c r="T92" s="34" t="s">
        <v>87</v>
      </c>
      <c r="U92" s="34" t="s">
        <v>62</v>
      </c>
      <c r="V92" s="34" t="s">
        <v>87</v>
      </c>
      <c r="W92" s="34"/>
      <c r="X92" s="34"/>
      <c r="Y92" s="34"/>
      <c r="Z92" s="34"/>
      <c r="AA92" s="34" t="s">
        <v>62</v>
      </c>
      <c r="AB92" s="34"/>
      <c r="AC92" s="12" t="s">
        <v>68</v>
      </c>
      <c r="AD92" s="37"/>
      <c r="AE92" s="38"/>
      <c r="AF92" s="37"/>
      <c r="AG92" s="38"/>
      <c r="AH92" s="37" t="s">
        <v>32</v>
      </c>
      <c r="AI92" s="38"/>
      <c r="AJ92" s="37"/>
      <c r="AK92" s="38"/>
      <c r="AL92" s="37"/>
      <c r="AM92" s="38"/>
      <c r="AN92" s="37"/>
      <c r="AO92" s="38"/>
      <c r="AP92" s="37"/>
      <c r="AQ92" s="38"/>
      <c r="AR92" s="38"/>
      <c r="AS92" s="37"/>
      <c r="AT92" s="12" t="str">
        <f t="shared" si="19"/>
        <v>C</v>
      </c>
      <c r="AU92" s="61" t="str">
        <f t="shared" ref="AU92:AU123" si="20">IF(COUNTA($AD92:$AS92)=0,"missing","filled")</f>
        <v>filled</v>
      </c>
    </row>
    <row r="93" spans="2:47" ht="16.5" thickBot="1">
      <c r="B93" s="52">
        <v>44530</v>
      </c>
      <c r="D93" s="14">
        <v>44509</v>
      </c>
      <c r="E93">
        <v>700</v>
      </c>
      <c r="F93">
        <f>2+11/60</f>
        <v>2.1833333333333331</v>
      </c>
      <c r="G93" t="s">
        <v>34</v>
      </c>
      <c r="H93" s="24" t="s">
        <v>191</v>
      </c>
      <c r="I93" s="12" t="s">
        <v>51</v>
      </c>
      <c r="J93" s="12"/>
      <c r="K93" s="34" t="s">
        <v>62</v>
      </c>
      <c r="L93" s="34"/>
      <c r="M93" s="34" t="s">
        <v>62</v>
      </c>
      <c r="N93" s="34" t="s">
        <v>62</v>
      </c>
      <c r="O93" s="34" t="s">
        <v>62</v>
      </c>
      <c r="P93" s="34"/>
      <c r="Q93" s="34"/>
      <c r="R93" s="34"/>
      <c r="S93" s="34" t="s">
        <v>62</v>
      </c>
      <c r="T93" s="34" t="s">
        <v>87</v>
      </c>
      <c r="U93" s="34" t="s">
        <v>62</v>
      </c>
      <c r="V93" s="34" t="s">
        <v>87</v>
      </c>
      <c r="W93" s="34"/>
      <c r="X93" s="34"/>
      <c r="Y93" s="34"/>
      <c r="Z93" s="34"/>
      <c r="AA93" s="34" t="s">
        <v>62</v>
      </c>
      <c r="AB93" s="34"/>
      <c r="AC93" s="12" t="s">
        <v>68</v>
      </c>
      <c r="AD93" s="37"/>
      <c r="AE93" s="38"/>
      <c r="AF93" s="37"/>
      <c r="AG93" s="38" t="s">
        <v>32</v>
      </c>
      <c r="AH93" s="37"/>
      <c r="AI93" s="38"/>
      <c r="AJ93" s="37"/>
      <c r="AK93" s="38"/>
      <c r="AL93" s="37"/>
      <c r="AM93" s="38"/>
      <c r="AN93" s="37"/>
      <c r="AO93" s="38"/>
      <c r="AP93" s="37"/>
      <c r="AQ93" s="38"/>
      <c r="AR93" s="38"/>
      <c r="AS93" s="37"/>
      <c r="AT93" s="12" t="str">
        <f t="shared" si="19"/>
        <v>C</v>
      </c>
      <c r="AU93" s="61" t="str">
        <f t="shared" si="20"/>
        <v>filled</v>
      </c>
    </row>
    <row r="94" spans="2:47" ht="15.75">
      <c r="B94" s="54"/>
      <c r="D94" s="14">
        <v>44509</v>
      </c>
      <c r="E94">
        <v>700</v>
      </c>
      <c r="F94">
        <v>2</v>
      </c>
      <c r="G94" t="s">
        <v>178</v>
      </c>
      <c r="H94" s="24" t="s">
        <v>192</v>
      </c>
      <c r="I94" s="12" t="s">
        <v>51</v>
      </c>
      <c r="J94" s="12"/>
      <c r="K94" s="34" t="s">
        <v>62</v>
      </c>
      <c r="L94" s="34"/>
      <c r="M94" s="34" t="s">
        <v>62</v>
      </c>
      <c r="N94" s="34" t="s">
        <v>87</v>
      </c>
      <c r="O94" s="34" t="s">
        <v>62</v>
      </c>
      <c r="P94" s="34"/>
      <c r="Q94" s="34"/>
      <c r="R94" s="34"/>
      <c r="S94" s="34" t="s">
        <v>87</v>
      </c>
      <c r="T94" s="34" t="s">
        <v>87</v>
      </c>
      <c r="U94" s="34" t="s">
        <v>87</v>
      </c>
      <c r="V94" s="34" t="s">
        <v>87</v>
      </c>
      <c r="W94" s="34"/>
      <c r="X94" s="34"/>
      <c r="Y94" s="34"/>
      <c r="Z94" s="34"/>
      <c r="AA94" s="34" t="s">
        <v>87</v>
      </c>
      <c r="AB94" s="34" t="s">
        <v>210</v>
      </c>
      <c r="AC94" s="12" t="s">
        <v>68</v>
      </c>
      <c r="AD94" s="37"/>
      <c r="AE94" s="38"/>
      <c r="AF94" s="37"/>
      <c r="AG94" s="38"/>
      <c r="AH94" s="37"/>
      <c r="AI94" s="38"/>
      <c r="AJ94" s="37"/>
      <c r="AK94" s="38"/>
      <c r="AL94" s="37"/>
      <c r="AM94" s="38"/>
      <c r="AN94" s="37"/>
      <c r="AO94" s="38"/>
      <c r="AP94" s="37"/>
      <c r="AQ94" s="38" t="s">
        <v>63</v>
      </c>
      <c r="AR94" s="38"/>
      <c r="AS94" s="37"/>
      <c r="AT94" s="12" t="str">
        <f t="shared" si="19"/>
        <v>W</v>
      </c>
      <c r="AU94" s="61" t="str">
        <f t="shared" si="20"/>
        <v>filled</v>
      </c>
    </row>
    <row r="95" spans="2:47" ht="16.5" thickBot="1">
      <c r="B95" s="54"/>
      <c r="D95" s="14">
        <v>44516</v>
      </c>
      <c r="E95">
        <v>700</v>
      </c>
      <c r="F95">
        <f>3+35/60</f>
        <v>3.5833333333333335</v>
      </c>
      <c r="G95" t="s">
        <v>45</v>
      </c>
      <c r="H95" s="24" t="s">
        <v>193</v>
      </c>
      <c r="I95" s="12" t="s">
        <v>51</v>
      </c>
      <c r="J95" s="12"/>
      <c r="K95" s="34" t="s">
        <v>62</v>
      </c>
      <c r="L95" s="34"/>
      <c r="M95" s="34" t="s">
        <v>62</v>
      </c>
      <c r="N95" s="34" t="s">
        <v>62</v>
      </c>
      <c r="O95" s="34" t="s">
        <v>62</v>
      </c>
      <c r="P95" s="34"/>
      <c r="Q95" s="34"/>
      <c r="R95" s="34"/>
      <c r="S95" s="34" t="s">
        <v>62</v>
      </c>
      <c r="T95" s="34" t="s">
        <v>87</v>
      </c>
      <c r="U95" s="34" t="s">
        <v>62</v>
      </c>
      <c r="V95" s="34" t="s">
        <v>87</v>
      </c>
      <c r="W95" s="34"/>
      <c r="X95" s="34"/>
      <c r="Y95" s="34"/>
      <c r="Z95" s="34"/>
      <c r="AA95" s="34" t="s">
        <v>62</v>
      </c>
      <c r="AB95" s="34"/>
      <c r="AC95" s="12" t="s">
        <v>68</v>
      </c>
      <c r="AD95" s="37"/>
      <c r="AE95" s="38"/>
      <c r="AF95" s="37"/>
      <c r="AG95" s="38"/>
      <c r="AH95" s="37" t="s">
        <v>32</v>
      </c>
      <c r="AI95" s="38"/>
      <c r="AJ95" s="37"/>
      <c r="AK95" s="38"/>
      <c r="AL95" s="37"/>
      <c r="AM95" s="38"/>
      <c r="AN95" s="37"/>
      <c r="AO95" s="38"/>
      <c r="AP95" s="37"/>
      <c r="AQ95" s="38"/>
      <c r="AR95" s="38"/>
      <c r="AS95" s="37"/>
      <c r="AT95" s="12" t="str">
        <f t="shared" si="19"/>
        <v>C</v>
      </c>
      <c r="AU95" s="61" t="str">
        <f t="shared" si="20"/>
        <v>filled</v>
      </c>
    </row>
    <row r="96" spans="2:47" ht="16.5" thickBot="1">
      <c r="B96" s="56" t="s">
        <v>144</v>
      </c>
      <c r="D96" s="14">
        <v>44516</v>
      </c>
      <c r="E96">
        <v>700</v>
      </c>
      <c r="F96">
        <v>3</v>
      </c>
      <c r="G96" t="s">
        <v>46</v>
      </c>
      <c r="H96" s="24" t="s">
        <v>194</v>
      </c>
      <c r="I96" s="12" t="s">
        <v>51</v>
      </c>
      <c r="J96" s="12"/>
      <c r="K96" s="34" t="s">
        <v>62</v>
      </c>
      <c r="L96" s="34"/>
      <c r="M96" s="34" t="s">
        <v>62</v>
      </c>
      <c r="N96" s="34" t="s">
        <v>62</v>
      </c>
      <c r="O96" s="34" t="s">
        <v>62</v>
      </c>
      <c r="P96" s="34"/>
      <c r="Q96" s="34"/>
      <c r="R96" s="34"/>
      <c r="S96" s="34" t="s">
        <v>87</v>
      </c>
      <c r="T96" s="34" t="s">
        <v>87</v>
      </c>
      <c r="U96" s="34" t="s">
        <v>87</v>
      </c>
      <c r="V96" s="34" t="s">
        <v>87</v>
      </c>
      <c r="W96" s="34"/>
      <c r="X96" s="34"/>
      <c r="Y96" s="34"/>
      <c r="Z96" s="34"/>
      <c r="AA96" s="34" t="s">
        <v>87</v>
      </c>
      <c r="AB96" s="34" t="s">
        <v>211</v>
      </c>
      <c r="AC96" s="12" t="s">
        <v>68</v>
      </c>
      <c r="AD96" s="37"/>
      <c r="AE96" s="38"/>
      <c r="AF96" s="37" t="s">
        <v>63</v>
      </c>
      <c r="AG96" s="38"/>
      <c r="AH96" s="37"/>
      <c r="AI96" s="38"/>
      <c r="AJ96" s="37"/>
      <c r="AK96" s="38"/>
      <c r="AL96" s="37"/>
      <c r="AM96" s="38"/>
      <c r="AN96" s="37"/>
      <c r="AO96" s="38"/>
      <c r="AP96" s="37"/>
      <c r="AQ96" s="38"/>
      <c r="AR96" s="38"/>
      <c r="AS96" s="37"/>
      <c r="AT96" s="12" t="str">
        <f t="shared" si="19"/>
        <v>W</v>
      </c>
      <c r="AU96" s="61" t="str">
        <f t="shared" si="20"/>
        <v>filled</v>
      </c>
    </row>
    <row r="97" spans="2:47" ht="16.5" thickBot="1">
      <c r="B97" s="51" t="s">
        <v>24</v>
      </c>
      <c r="D97" s="14">
        <v>44502</v>
      </c>
      <c r="E97">
        <v>700</v>
      </c>
      <c r="F97">
        <v>2</v>
      </c>
      <c r="G97" t="s">
        <v>44</v>
      </c>
      <c r="H97" s="24" t="s">
        <v>195</v>
      </c>
      <c r="I97" s="12" t="s">
        <v>51</v>
      </c>
      <c r="J97" s="12"/>
      <c r="K97" s="34" t="s">
        <v>62</v>
      </c>
      <c r="L97" s="34"/>
      <c r="M97" s="34" t="s">
        <v>62</v>
      </c>
      <c r="N97" s="34" t="s">
        <v>62</v>
      </c>
      <c r="O97" s="34" t="s">
        <v>62</v>
      </c>
      <c r="P97" s="34"/>
      <c r="Q97" s="34"/>
      <c r="R97" s="34"/>
      <c r="S97" s="34" t="s">
        <v>62</v>
      </c>
      <c r="T97" s="34" t="s">
        <v>87</v>
      </c>
      <c r="U97" s="34" t="s">
        <v>62</v>
      </c>
      <c r="V97" s="34" t="s">
        <v>62</v>
      </c>
      <c r="W97" s="34"/>
      <c r="X97" s="34"/>
      <c r="Y97" s="34"/>
      <c r="Z97" s="34"/>
      <c r="AA97" s="34" t="s">
        <v>62</v>
      </c>
      <c r="AB97" s="34"/>
      <c r="AC97" s="12" t="s">
        <v>68</v>
      </c>
      <c r="AD97" s="37"/>
      <c r="AE97" s="38"/>
      <c r="AF97" s="37"/>
      <c r="AG97" s="38"/>
      <c r="AH97" s="37"/>
      <c r="AI97" s="38"/>
      <c r="AJ97" s="37"/>
      <c r="AK97" s="38"/>
      <c r="AL97" s="37"/>
      <c r="AM97" s="38"/>
      <c r="AN97" s="37"/>
      <c r="AO97" s="38"/>
      <c r="AP97" s="37"/>
      <c r="AQ97" s="38"/>
      <c r="AR97" s="38" t="s">
        <v>32</v>
      </c>
      <c r="AS97" s="37"/>
      <c r="AT97" s="12" t="str">
        <f t="shared" si="19"/>
        <v>C</v>
      </c>
      <c r="AU97" s="61" t="str">
        <f t="shared" si="20"/>
        <v>filled</v>
      </c>
    </row>
    <row r="98" spans="2:47" ht="16.5" thickBot="1">
      <c r="B98" s="52">
        <v>44531</v>
      </c>
      <c r="D98" s="14">
        <v>44516</v>
      </c>
      <c r="E98">
        <v>700</v>
      </c>
      <c r="F98">
        <v>3.5</v>
      </c>
      <c r="G98" t="s">
        <v>101</v>
      </c>
      <c r="H98" s="24" t="s">
        <v>196</v>
      </c>
      <c r="I98" s="12" t="s">
        <v>51</v>
      </c>
      <c r="J98" s="12"/>
      <c r="K98" s="34" t="s">
        <v>62</v>
      </c>
      <c r="L98" s="34"/>
      <c r="M98" s="34" t="s">
        <v>62</v>
      </c>
      <c r="N98" s="34" t="s">
        <v>62</v>
      </c>
      <c r="O98" s="34" t="s">
        <v>62</v>
      </c>
      <c r="P98" s="34"/>
      <c r="Q98" s="34"/>
      <c r="R98" s="34"/>
      <c r="S98" s="34" t="s">
        <v>87</v>
      </c>
      <c r="T98" s="34" t="s">
        <v>87</v>
      </c>
      <c r="U98" s="34" t="s">
        <v>62</v>
      </c>
      <c r="V98" s="34" t="s">
        <v>87</v>
      </c>
      <c r="W98" s="34"/>
      <c r="X98" s="34"/>
      <c r="Y98" s="34"/>
      <c r="Z98" s="34"/>
      <c r="AA98" s="34" t="s">
        <v>62</v>
      </c>
      <c r="AB98" s="34"/>
      <c r="AC98" s="12" t="s">
        <v>68</v>
      </c>
      <c r="AD98" s="37" t="s">
        <v>32</v>
      </c>
      <c r="AE98" s="38"/>
      <c r="AF98" s="37"/>
      <c r="AG98" s="38"/>
      <c r="AH98" s="37"/>
      <c r="AI98" s="38"/>
      <c r="AJ98" s="37"/>
      <c r="AK98" s="38"/>
      <c r="AL98" s="37"/>
      <c r="AM98" s="38"/>
      <c r="AN98" s="37"/>
      <c r="AO98" s="38"/>
      <c r="AP98" s="37"/>
      <c r="AQ98" s="38"/>
      <c r="AR98" s="38"/>
      <c r="AS98" s="37"/>
      <c r="AT98" s="12" t="str">
        <f t="shared" si="19"/>
        <v>C</v>
      </c>
      <c r="AU98" s="61" t="str">
        <f t="shared" si="20"/>
        <v>filled</v>
      </c>
    </row>
    <row r="99" spans="2:47" ht="16.5" thickBot="1">
      <c r="B99" s="52">
        <v>44532</v>
      </c>
      <c r="D99" s="14">
        <v>44522</v>
      </c>
      <c r="E99">
        <v>700</v>
      </c>
      <c r="F99">
        <v>2.5</v>
      </c>
      <c r="G99" t="s">
        <v>101</v>
      </c>
      <c r="H99" s="24" t="s">
        <v>197</v>
      </c>
      <c r="I99" s="12" t="s">
        <v>51</v>
      </c>
      <c r="J99" s="12"/>
      <c r="K99" s="34" t="s">
        <v>62</v>
      </c>
      <c r="L99" s="34"/>
      <c r="M99" s="34" t="s">
        <v>62</v>
      </c>
      <c r="N99" s="34" t="s">
        <v>62</v>
      </c>
      <c r="O99" s="34" t="s">
        <v>62</v>
      </c>
      <c r="P99" s="34"/>
      <c r="Q99" s="34"/>
      <c r="R99" s="34"/>
      <c r="S99" s="34" t="s">
        <v>62</v>
      </c>
      <c r="T99" s="34" t="s">
        <v>87</v>
      </c>
      <c r="U99" s="34" t="s">
        <v>62</v>
      </c>
      <c r="V99" s="34" t="s">
        <v>62</v>
      </c>
      <c r="W99" s="34"/>
      <c r="X99" s="34"/>
      <c r="Y99" s="34"/>
      <c r="Z99" s="34"/>
      <c r="AA99" s="34" t="s">
        <v>62</v>
      </c>
      <c r="AB99" s="34"/>
      <c r="AC99" s="12" t="s">
        <v>68</v>
      </c>
      <c r="AD99" s="37" t="s">
        <v>32</v>
      </c>
      <c r="AE99" s="38"/>
      <c r="AF99" s="37"/>
      <c r="AG99" s="38"/>
      <c r="AH99" s="37"/>
      <c r="AI99" s="38"/>
      <c r="AJ99" s="37"/>
      <c r="AK99" s="38"/>
      <c r="AL99" s="37"/>
      <c r="AM99" s="38"/>
      <c r="AN99" s="37"/>
      <c r="AO99" s="38"/>
      <c r="AP99" s="37"/>
      <c r="AQ99" s="38"/>
      <c r="AR99" s="38"/>
      <c r="AS99" s="37"/>
      <c r="AT99" s="12" t="str">
        <f t="shared" si="19"/>
        <v>C</v>
      </c>
      <c r="AU99" s="61" t="str">
        <f t="shared" si="20"/>
        <v>filled</v>
      </c>
    </row>
    <row r="100" spans="2:47" ht="16.5" thickBot="1">
      <c r="B100" s="52">
        <v>44533</v>
      </c>
      <c r="D100" s="14">
        <v>44523</v>
      </c>
      <c r="E100">
        <v>700</v>
      </c>
      <c r="F100">
        <v>3.75</v>
      </c>
      <c r="G100" t="s">
        <v>101</v>
      </c>
      <c r="H100" s="24" t="s">
        <v>198</v>
      </c>
      <c r="I100" s="12" t="s">
        <v>51</v>
      </c>
      <c r="J100" s="12"/>
      <c r="K100" s="34" t="s">
        <v>62</v>
      </c>
      <c r="L100" s="34"/>
      <c r="M100" s="34" t="s">
        <v>62</v>
      </c>
      <c r="N100" s="34" t="s">
        <v>62</v>
      </c>
      <c r="O100" s="34" t="s">
        <v>62</v>
      </c>
      <c r="P100" s="34"/>
      <c r="Q100" s="34"/>
      <c r="R100" s="34"/>
      <c r="S100" s="34" t="s">
        <v>87</v>
      </c>
      <c r="T100" s="34" t="s">
        <v>87</v>
      </c>
      <c r="U100" s="34" t="s">
        <v>87</v>
      </c>
      <c r="V100" s="34" t="s">
        <v>87</v>
      </c>
      <c r="W100" s="34"/>
      <c r="X100" s="34"/>
      <c r="Y100" s="34"/>
      <c r="Z100" s="34"/>
      <c r="AA100" s="34" t="s">
        <v>87</v>
      </c>
      <c r="AB100" s="34" t="s">
        <v>213</v>
      </c>
      <c r="AC100" s="12" t="s">
        <v>68</v>
      </c>
      <c r="AD100" s="37" t="s">
        <v>63</v>
      </c>
      <c r="AE100" s="38"/>
      <c r="AF100" s="37"/>
      <c r="AG100" s="38"/>
      <c r="AH100" s="37"/>
      <c r="AI100" s="38"/>
      <c r="AJ100" s="37"/>
      <c r="AK100" s="38"/>
      <c r="AL100" s="37"/>
      <c r="AM100" s="38"/>
      <c r="AN100" s="37"/>
      <c r="AO100" s="38"/>
      <c r="AP100" s="37"/>
      <c r="AQ100" s="38"/>
      <c r="AR100" s="38"/>
      <c r="AS100" s="37"/>
      <c r="AT100" s="12" t="str">
        <f t="shared" si="19"/>
        <v>W</v>
      </c>
      <c r="AU100" s="61" t="str">
        <f t="shared" si="20"/>
        <v>filled</v>
      </c>
    </row>
    <row r="101" spans="2:47" ht="16.5" thickBot="1">
      <c r="B101" s="52">
        <v>44534</v>
      </c>
      <c r="D101" s="14">
        <v>44523</v>
      </c>
      <c r="E101">
        <v>700</v>
      </c>
      <c r="F101">
        <v>4</v>
      </c>
      <c r="G101" t="s">
        <v>101</v>
      </c>
      <c r="H101" s="24" t="s">
        <v>199</v>
      </c>
      <c r="I101" s="12" t="s">
        <v>51</v>
      </c>
      <c r="J101" s="12"/>
      <c r="K101" s="34" t="s">
        <v>62</v>
      </c>
      <c r="L101" s="34"/>
      <c r="M101" s="34" t="s">
        <v>62</v>
      </c>
      <c r="N101" s="34" t="s">
        <v>62</v>
      </c>
      <c r="O101" s="34" t="s">
        <v>62</v>
      </c>
      <c r="P101" s="34"/>
      <c r="Q101" s="34"/>
      <c r="R101" s="34"/>
      <c r="S101" s="34" t="s">
        <v>87</v>
      </c>
      <c r="T101" s="34" t="s">
        <v>87</v>
      </c>
      <c r="U101" s="34" t="s">
        <v>62</v>
      </c>
      <c r="V101" s="34" t="s">
        <v>87</v>
      </c>
      <c r="W101" s="34"/>
      <c r="X101" s="34"/>
      <c r="Y101" s="34"/>
      <c r="Z101" s="34"/>
      <c r="AA101" s="34" t="s">
        <v>62</v>
      </c>
      <c r="AC101" s="12" t="s">
        <v>68</v>
      </c>
      <c r="AD101" s="37" t="s">
        <v>32</v>
      </c>
      <c r="AE101" s="38"/>
      <c r="AF101" s="37"/>
      <c r="AG101" s="38"/>
      <c r="AH101" s="37"/>
      <c r="AI101" s="38"/>
      <c r="AJ101" s="37"/>
      <c r="AK101" s="38"/>
      <c r="AL101" s="37"/>
      <c r="AM101" s="38"/>
      <c r="AN101" s="37"/>
      <c r="AO101" s="38"/>
      <c r="AP101" s="37"/>
      <c r="AQ101" s="38"/>
      <c r="AR101" s="38"/>
      <c r="AS101" s="37"/>
      <c r="AT101" s="12" t="str">
        <f t="shared" si="19"/>
        <v>C</v>
      </c>
      <c r="AU101" s="61" t="str">
        <f t="shared" si="20"/>
        <v>filled</v>
      </c>
    </row>
    <row r="102" spans="2:47" ht="16.5" thickBot="1">
      <c r="B102" s="52">
        <v>44536</v>
      </c>
      <c r="D102" s="14">
        <v>44522</v>
      </c>
      <c r="E102">
        <v>700</v>
      </c>
      <c r="F102">
        <v>3.5750000000000002</v>
      </c>
      <c r="G102" t="s">
        <v>35</v>
      </c>
      <c r="H102" s="24" t="s">
        <v>200</v>
      </c>
      <c r="I102" s="12" t="s">
        <v>51</v>
      </c>
      <c r="J102" s="12"/>
      <c r="K102" s="34" t="s">
        <v>62</v>
      </c>
      <c r="L102" s="34"/>
      <c r="M102" s="34" t="s">
        <v>62</v>
      </c>
      <c r="N102" s="34" t="s">
        <v>62</v>
      </c>
      <c r="O102" s="34" t="s">
        <v>62</v>
      </c>
      <c r="P102" s="34"/>
      <c r="Q102" s="34"/>
      <c r="R102" s="34"/>
      <c r="S102" s="34" t="s">
        <v>62</v>
      </c>
      <c r="T102" s="34" t="s">
        <v>87</v>
      </c>
      <c r="U102" s="34" t="s">
        <v>62</v>
      </c>
      <c r="V102" s="34" t="s">
        <v>87</v>
      </c>
      <c r="W102" s="34"/>
      <c r="X102" s="34"/>
      <c r="Y102" s="34"/>
      <c r="Z102" s="34"/>
      <c r="AA102" s="34" t="s">
        <v>62</v>
      </c>
      <c r="AC102" s="12" t="s">
        <v>68</v>
      </c>
      <c r="AD102" s="37"/>
      <c r="AE102" s="38"/>
      <c r="AF102" s="37"/>
      <c r="AG102" s="38"/>
      <c r="AH102" s="37"/>
      <c r="AI102" s="38"/>
      <c r="AJ102" s="37"/>
      <c r="AK102" s="38"/>
      <c r="AL102" s="37"/>
      <c r="AM102" s="38"/>
      <c r="AN102" s="37" t="s">
        <v>32</v>
      </c>
      <c r="AO102" s="38"/>
      <c r="AP102" s="37"/>
      <c r="AQ102" s="38"/>
      <c r="AR102" s="38"/>
      <c r="AS102" s="37"/>
      <c r="AT102" s="12" t="str">
        <f t="shared" si="19"/>
        <v>C</v>
      </c>
      <c r="AU102" s="61" t="str">
        <f t="shared" si="20"/>
        <v>filled</v>
      </c>
    </row>
    <row r="103" spans="2:47" ht="16.5" thickBot="1">
      <c r="B103" s="52">
        <v>44537</v>
      </c>
      <c r="D103" s="14">
        <v>44523</v>
      </c>
      <c r="E103">
        <v>700</v>
      </c>
      <c r="F103">
        <v>2.5</v>
      </c>
      <c r="G103" t="s">
        <v>35</v>
      </c>
      <c r="H103" s="24" t="s">
        <v>201</v>
      </c>
      <c r="I103" s="12" t="s">
        <v>51</v>
      </c>
      <c r="J103" s="12"/>
      <c r="K103" s="34" t="s">
        <v>62</v>
      </c>
      <c r="L103" s="34"/>
      <c r="M103" s="34" t="s">
        <v>62</v>
      </c>
      <c r="N103" s="34" t="s">
        <v>62</v>
      </c>
      <c r="O103" s="34" t="s">
        <v>62</v>
      </c>
      <c r="P103" s="34"/>
      <c r="Q103" s="34"/>
      <c r="R103" s="34"/>
      <c r="S103" s="34" t="s">
        <v>62</v>
      </c>
      <c r="T103" s="34" t="s">
        <v>87</v>
      </c>
      <c r="U103" s="34" t="s">
        <v>62</v>
      </c>
      <c r="V103" s="34" t="s">
        <v>87</v>
      </c>
      <c r="W103" s="34"/>
      <c r="X103" s="34"/>
      <c r="Y103" s="34"/>
      <c r="Z103" s="34"/>
      <c r="AA103" s="34" t="s">
        <v>62</v>
      </c>
      <c r="AB103" t="s">
        <v>212</v>
      </c>
      <c r="AC103" s="12" t="s">
        <v>68</v>
      </c>
      <c r="AD103" s="37"/>
      <c r="AE103" s="38"/>
      <c r="AF103" s="37"/>
      <c r="AG103" s="38"/>
      <c r="AH103" s="37"/>
      <c r="AI103" s="38"/>
      <c r="AJ103" s="37"/>
      <c r="AK103" s="38"/>
      <c r="AL103" s="37"/>
      <c r="AM103" s="38"/>
      <c r="AN103" s="37" t="s">
        <v>63</v>
      </c>
      <c r="AO103" s="38"/>
      <c r="AP103" s="37"/>
      <c r="AQ103" s="38"/>
      <c r="AR103" s="38"/>
      <c r="AS103" s="37"/>
      <c r="AT103" s="12" t="str">
        <f t="shared" si="19"/>
        <v>W</v>
      </c>
      <c r="AU103" s="61" t="str">
        <f t="shared" si="20"/>
        <v>filled</v>
      </c>
    </row>
    <row r="104" spans="2:47" ht="16.5" thickBot="1">
      <c r="B104" s="52">
        <v>44539</v>
      </c>
      <c r="D104" s="14">
        <v>44523</v>
      </c>
      <c r="E104">
        <v>700</v>
      </c>
      <c r="F104">
        <f>1+9/60</f>
        <v>1.1499999999999999</v>
      </c>
      <c r="G104" t="s">
        <v>101</v>
      </c>
      <c r="H104" s="24" t="s">
        <v>202</v>
      </c>
      <c r="I104" s="12" t="s">
        <v>51</v>
      </c>
      <c r="J104" s="12"/>
      <c r="K104" s="34" t="s">
        <v>62</v>
      </c>
      <c r="L104" s="34"/>
      <c r="M104" s="34" t="s">
        <v>62</v>
      </c>
      <c r="N104" s="34" t="s">
        <v>62</v>
      </c>
      <c r="O104" s="34" t="s">
        <v>62</v>
      </c>
      <c r="P104" s="34"/>
      <c r="Q104" s="34"/>
      <c r="R104" s="34"/>
      <c r="S104" s="34" t="s">
        <v>62</v>
      </c>
      <c r="T104" s="34" t="s">
        <v>87</v>
      </c>
      <c r="U104" s="34" t="s">
        <v>62</v>
      </c>
      <c r="V104" s="34" t="s">
        <v>87</v>
      </c>
      <c r="W104" s="34"/>
      <c r="X104" s="34"/>
      <c r="Y104" s="34"/>
      <c r="Z104" s="34"/>
      <c r="AA104" s="34" t="s">
        <v>62</v>
      </c>
      <c r="AC104" s="12" t="s">
        <v>68</v>
      </c>
      <c r="AD104" s="37" t="s">
        <v>32</v>
      </c>
      <c r="AE104" s="38"/>
      <c r="AF104" s="37"/>
      <c r="AG104" s="38"/>
      <c r="AH104" s="37"/>
      <c r="AI104" s="38"/>
      <c r="AJ104" s="37"/>
      <c r="AK104" s="38"/>
      <c r="AL104" s="37"/>
      <c r="AM104" s="38"/>
      <c r="AN104" s="37"/>
      <c r="AO104" s="38"/>
      <c r="AP104" s="37"/>
      <c r="AQ104" s="38"/>
      <c r="AR104" s="38"/>
      <c r="AS104" s="37"/>
      <c r="AT104" s="12" t="str">
        <f t="shared" si="19"/>
        <v>C</v>
      </c>
      <c r="AU104" s="61" t="str">
        <f t="shared" si="20"/>
        <v>filled</v>
      </c>
    </row>
    <row r="105" spans="2:47" ht="16.5" thickBot="1">
      <c r="B105" s="52">
        <v>44540</v>
      </c>
      <c r="D105" s="14">
        <v>44522</v>
      </c>
      <c r="E105">
        <v>700</v>
      </c>
      <c r="F105">
        <v>2</v>
      </c>
      <c r="G105" t="s">
        <v>35</v>
      </c>
      <c r="H105" s="24" t="s">
        <v>203</v>
      </c>
      <c r="I105" s="12" t="s">
        <v>51</v>
      </c>
      <c r="J105" s="12"/>
      <c r="K105" s="34" t="s">
        <v>62</v>
      </c>
      <c r="L105" s="34"/>
      <c r="M105" s="34" t="s">
        <v>62</v>
      </c>
      <c r="N105" s="34" t="s">
        <v>62</v>
      </c>
      <c r="O105" s="34" t="s">
        <v>62</v>
      </c>
      <c r="P105" s="34"/>
      <c r="Q105" s="34"/>
      <c r="R105" s="34"/>
      <c r="S105" s="34" t="s">
        <v>62</v>
      </c>
      <c r="T105" s="34" t="s">
        <v>87</v>
      </c>
      <c r="U105" s="34" t="s">
        <v>62</v>
      </c>
      <c r="V105" s="34" t="s">
        <v>87</v>
      </c>
      <c r="W105" s="34"/>
      <c r="X105" s="34"/>
      <c r="Y105" s="34"/>
      <c r="Z105" s="34"/>
      <c r="AA105" s="34" t="s">
        <v>62</v>
      </c>
      <c r="AC105" s="12" t="s">
        <v>68</v>
      </c>
      <c r="AD105" s="37"/>
      <c r="AE105" s="38"/>
      <c r="AF105" s="37"/>
      <c r="AG105" s="38"/>
      <c r="AH105" s="37"/>
      <c r="AI105" s="38"/>
      <c r="AJ105" s="37"/>
      <c r="AK105" s="38"/>
      <c r="AL105" s="37"/>
      <c r="AM105" s="38"/>
      <c r="AN105" s="37" t="s">
        <v>63</v>
      </c>
      <c r="AO105" s="38"/>
      <c r="AP105" s="37"/>
      <c r="AQ105" s="38"/>
      <c r="AR105" s="38"/>
      <c r="AS105" s="37"/>
      <c r="AT105" s="12" t="str">
        <f t="shared" si="19"/>
        <v>W</v>
      </c>
      <c r="AU105" s="61" t="str">
        <f t="shared" si="20"/>
        <v>filled</v>
      </c>
    </row>
    <row r="106" spans="2:47" ht="16.5" thickBot="1">
      <c r="B106" s="52">
        <v>44541</v>
      </c>
      <c r="D106" s="14">
        <v>44523</v>
      </c>
      <c r="E106">
        <v>700</v>
      </c>
      <c r="F106">
        <f>4+0.1</f>
        <v>4.0999999999999996</v>
      </c>
      <c r="G106" t="s">
        <v>35</v>
      </c>
      <c r="H106" s="24" t="s">
        <v>204</v>
      </c>
      <c r="I106" s="12" t="s">
        <v>51</v>
      </c>
      <c r="J106" s="12"/>
      <c r="K106" s="34" t="s">
        <v>62</v>
      </c>
      <c r="L106" s="34"/>
      <c r="M106" s="34" t="s">
        <v>62</v>
      </c>
      <c r="N106" s="34" t="s">
        <v>62</v>
      </c>
      <c r="O106" s="34" t="s">
        <v>62</v>
      </c>
      <c r="P106" s="34"/>
      <c r="Q106" s="34"/>
      <c r="R106" s="34"/>
      <c r="S106" s="34" t="s">
        <v>62</v>
      </c>
      <c r="T106" s="34" t="s">
        <v>87</v>
      </c>
      <c r="U106" s="34" t="s">
        <v>62</v>
      </c>
      <c r="V106" s="34" t="s">
        <v>87</v>
      </c>
      <c r="W106" s="34"/>
      <c r="X106" s="34"/>
      <c r="Y106" s="34"/>
      <c r="Z106" s="34"/>
      <c r="AA106" s="34" t="s">
        <v>62</v>
      </c>
      <c r="AC106" s="12" t="s">
        <v>68</v>
      </c>
      <c r="AD106" s="37"/>
      <c r="AE106" s="38"/>
      <c r="AF106" s="37"/>
      <c r="AG106" s="38"/>
      <c r="AH106" s="37"/>
      <c r="AI106" s="38"/>
      <c r="AJ106" s="37"/>
      <c r="AK106" s="38"/>
      <c r="AL106" s="37"/>
      <c r="AM106" s="38"/>
      <c r="AN106" s="37" t="s">
        <v>32</v>
      </c>
      <c r="AO106" s="38"/>
      <c r="AP106" s="37"/>
      <c r="AQ106" s="38"/>
      <c r="AR106" s="38"/>
      <c r="AS106" s="37"/>
      <c r="AT106" s="12" t="str">
        <f t="shared" si="19"/>
        <v>C</v>
      </c>
      <c r="AU106" s="61" t="str">
        <f t="shared" si="20"/>
        <v>filled</v>
      </c>
    </row>
    <row r="107" spans="2:47" ht="16.5" thickBot="1">
      <c r="B107" s="52">
        <v>44542</v>
      </c>
      <c r="D107" s="14">
        <v>44523</v>
      </c>
      <c r="E107">
        <v>700</v>
      </c>
      <c r="F107">
        <f>4+5/60</f>
        <v>4.083333333333333</v>
      </c>
      <c r="G107" t="s">
        <v>214</v>
      </c>
      <c r="H107" s="24" t="s">
        <v>205</v>
      </c>
      <c r="I107" s="12" t="s">
        <v>51</v>
      </c>
      <c r="J107" s="12"/>
      <c r="K107" s="34" t="s">
        <v>62</v>
      </c>
      <c r="L107" s="34"/>
      <c r="M107" s="34" t="s">
        <v>62</v>
      </c>
      <c r="N107" s="34" t="s">
        <v>62</v>
      </c>
      <c r="O107" s="34" t="s">
        <v>62</v>
      </c>
      <c r="P107" s="34"/>
      <c r="Q107" s="34"/>
      <c r="R107" s="34"/>
      <c r="S107" s="34" t="s">
        <v>62</v>
      </c>
      <c r="T107" s="34" t="s">
        <v>87</v>
      </c>
      <c r="U107" s="34" t="s">
        <v>62</v>
      </c>
      <c r="V107" s="34" t="s">
        <v>87</v>
      </c>
      <c r="W107" s="34"/>
      <c r="X107" s="34"/>
      <c r="Y107" s="34"/>
      <c r="Z107" s="34"/>
      <c r="AA107" s="34" t="s">
        <v>62</v>
      </c>
      <c r="AC107" s="12" t="s">
        <v>68</v>
      </c>
      <c r="AD107" s="37"/>
      <c r="AE107" s="38"/>
      <c r="AF107" s="37"/>
      <c r="AG107" s="38"/>
      <c r="AH107" s="37"/>
      <c r="AI107" s="38"/>
      <c r="AJ107" s="37"/>
      <c r="AK107" s="38"/>
      <c r="AL107" s="37"/>
      <c r="AM107" s="38"/>
      <c r="AN107" s="37"/>
      <c r="AO107" s="38"/>
      <c r="AP107" s="37"/>
      <c r="AQ107" s="38"/>
      <c r="AR107" s="38"/>
      <c r="AS107" s="37" t="s">
        <v>32</v>
      </c>
      <c r="AT107" s="12" t="str">
        <f t="shared" si="19"/>
        <v>C</v>
      </c>
      <c r="AU107" s="61" t="str">
        <f t="shared" si="20"/>
        <v>filled</v>
      </c>
    </row>
    <row r="108" spans="2:47" ht="16.5" thickBot="1">
      <c r="B108" s="52">
        <v>44543</v>
      </c>
      <c r="D108" s="14">
        <v>44522</v>
      </c>
      <c r="E108">
        <v>700</v>
      </c>
      <c r="F108">
        <v>2.76</v>
      </c>
      <c r="G108" t="s">
        <v>207</v>
      </c>
      <c r="H108" s="24" t="s">
        <v>206</v>
      </c>
      <c r="I108" s="12" t="s">
        <v>51</v>
      </c>
      <c r="J108" s="12"/>
      <c r="K108" s="34" t="s">
        <v>62</v>
      </c>
      <c r="L108" s="34"/>
      <c r="M108" s="34" t="s">
        <v>62</v>
      </c>
      <c r="N108" s="34" t="s">
        <v>62</v>
      </c>
      <c r="O108" s="34" t="s">
        <v>62</v>
      </c>
      <c r="P108" s="34"/>
      <c r="Q108" s="34"/>
      <c r="R108" s="34"/>
      <c r="S108" s="34" t="s">
        <v>62</v>
      </c>
      <c r="T108" s="34" t="s">
        <v>87</v>
      </c>
      <c r="U108" s="34" t="s">
        <v>62</v>
      </c>
      <c r="V108" s="34" t="s">
        <v>87</v>
      </c>
      <c r="W108" s="34"/>
      <c r="X108" s="34"/>
      <c r="Y108" s="34"/>
      <c r="Z108" s="34"/>
      <c r="AA108" s="34" t="s">
        <v>62</v>
      </c>
      <c r="AC108" s="12" t="s">
        <v>68</v>
      </c>
      <c r="AD108" s="37"/>
      <c r="AE108" s="38"/>
      <c r="AF108" s="37"/>
      <c r="AG108" s="38"/>
      <c r="AH108" s="37"/>
      <c r="AI108" s="38"/>
      <c r="AJ108" s="37" t="s">
        <v>63</v>
      </c>
      <c r="AK108" s="38"/>
      <c r="AL108" s="37"/>
      <c r="AM108" s="38"/>
      <c r="AN108" s="37"/>
      <c r="AO108" s="38"/>
      <c r="AP108" s="37"/>
      <c r="AQ108" s="38"/>
      <c r="AR108" s="38"/>
      <c r="AS108" s="37"/>
      <c r="AT108" s="12" t="str">
        <f t="shared" si="19"/>
        <v>W</v>
      </c>
      <c r="AU108" s="61" t="str">
        <f t="shared" si="20"/>
        <v>filled</v>
      </c>
    </row>
    <row r="109" spans="2:47" ht="16.5" thickBot="1">
      <c r="B109" s="52">
        <v>44544</v>
      </c>
      <c r="D109" s="14">
        <v>44523</v>
      </c>
      <c r="E109">
        <v>700</v>
      </c>
      <c r="F109">
        <f>3+5/6</f>
        <v>3.8333333333333335</v>
      </c>
      <c r="G109" t="s">
        <v>35</v>
      </c>
      <c r="H109" s="24" t="s">
        <v>208</v>
      </c>
      <c r="I109" s="12" t="s">
        <v>51</v>
      </c>
      <c r="J109" s="12"/>
      <c r="K109" s="34" t="s">
        <v>62</v>
      </c>
      <c r="L109" s="34"/>
      <c r="M109" s="34" t="s">
        <v>62</v>
      </c>
      <c r="N109" s="34" t="s">
        <v>62</v>
      </c>
      <c r="O109" s="34" t="s">
        <v>62</v>
      </c>
      <c r="P109" s="34"/>
      <c r="Q109" s="34"/>
      <c r="R109" s="34"/>
      <c r="S109" s="34" t="s">
        <v>62</v>
      </c>
      <c r="T109" s="34" t="s">
        <v>87</v>
      </c>
      <c r="U109" s="34" t="s">
        <v>62</v>
      </c>
      <c r="V109" s="34" t="s">
        <v>87</v>
      </c>
      <c r="W109" s="34"/>
      <c r="X109" s="34"/>
      <c r="Y109" s="34"/>
      <c r="Z109" s="34"/>
      <c r="AA109" s="34" t="s">
        <v>62</v>
      </c>
      <c r="AC109" s="12" t="s">
        <v>68</v>
      </c>
      <c r="AD109" s="37"/>
      <c r="AE109" s="38"/>
      <c r="AF109" s="37"/>
      <c r="AG109" s="38"/>
      <c r="AH109" s="37"/>
      <c r="AI109" s="38"/>
      <c r="AJ109" s="37"/>
      <c r="AK109" s="38"/>
      <c r="AL109" s="37"/>
      <c r="AM109" s="38"/>
      <c r="AN109" s="37" t="s">
        <v>32</v>
      </c>
      <c r="AO109" s="38"/>
      <c r="AP109" s="37"/>
      <c r="AQ109" s="38"/>
      <c r="AR109" s="38"/>
      <c r="AS109" s="37"/>
      <c r="AT109" s="12" t="str">
        <f t="shared" si="19"/>
        <v>C</v>
      </c>
      <c r="AU109" s="61" t="str">
        <f t="shared" si="20"/>
        <v>filled</v>
      </c>
    </row>
    <row r="110" spans="2:47" ht="16.5" thickBot="1">
      <c r="B110" s="52">
        <v>44545</v>
      </c>
      <c r="D110" s="14">
        <v>44531</v>
      </c>
      <c r="E110">
        <v>700</v>
      </c>
      <c r="F110">
        <f>2+13/60</f>
        <v>2.2166666666666668</v>
      </c>
      <c r="G110" t="s">
        <v>101</v>
      </c>
      <c r="H110" s="24" t="s">
        <v>216</v>
      </c>
      <c r="I110" s="12" t="s">
        <v>51</v>
      </c>
      <c r="J110" s="12"/>
      <c r="K110" s="34" t="s">
        <v>62</v>
      </c>
      <c r="L110" s="34"/>
      <c r="M110" s="34" t="s">
        <v>62</v>
      </c>
      <c r="N110" s="34" t="s">
        <v>62</v>
      </c>
      <c r="O110" s="34" t="s">
        <v>62</v>
      </c>
      <c r="P110" s="34"/>
      <c r="Q110" s="34"/>
      <c r="R110" s="34"/>
      <c r="S110" s="34" t="s">
        <v>62</v>
      </c>
      <c r="T110" s="34" t="s">
        <v>87</v>
      </c>
      <c r="U110" s="34" t="s">
        <v>62</v>
      </c>
      <c r="V110" s="34" t="s">
        <v>62</v>
      </c>
      <c r="W110" s="34"/>
      <c r="X110" s="34"/>
      <c r="Y110" s="34"/>
      <c r="Z110" s="34"/>
      <c r="AA110" s="34" t="s">
        <v>62</v>
      </c>
      <c r="AC110" s="12" t="s">
        <v>68</v>
      </c>
      <c r="AD110" s="37" t="s">
        <v>32</v>
      </c>
      <c r="AE110" s="38"/>
      <c r="AF110" s="37"/>
      <c r="AG110" s="38"/>
      <c r="AH110" s="37"/>
      <c r="AI110" s="38"/>
      <c r="AJ110" s="37"/>
      <c r="AK110" s="38"/>
      <c r="AL110" s="37"/>
      <c r="AM110" s="38"/>
      <c r="AN110" s="37"/>
      <c r="AO110" s="38"/>
      <c r="AP110" s="37"/>
      <c r="AQ110" s="38"/>
      <c r="AR110" s="38"/>
      <c r="AS110" s="37"/>
      <c r="AT110" s="12" t="str">
        <f t="shared" si="19"/>
        <v>C</v>
      </c>
      <c r="AU110" s="61" t="str">
        <f t="shared" si="20"/>
        <v>filled</v>
      </c>
    </row>
    <row r="111" spans="2:47" ht="16.5" thickBot="1">
      <c r="B111" s="52">
        <v>44546</v>
      </c>
      <c r="D111" s="14">
        <v>44531</v>
      </c>
      <c r="E111">
        <v>700</v>
      </c>
      <c r="F111">
        <f>2+22/60</f>
        <v>2.3666666666666667</v>
      </c>
      <c r="G111" t="s">
        <v>101</v>
      </c>
      <c r="H111" s="24" t="s">
        <v>217</v>
      </c>
      <c r="I111" s="12" t="s">
        <v>51</v>
      </c>
      <c r="J111" s="12"/>
      <c r="K111" s="34" t="s">
        <v>62</v>
      </c>
      <c r="L111" s="34"/>
      <c r="M111" s="34" t="s">
        <v>62</v>
      </c>
      <c r="N111" s="34" t="s">
        <v>87</v>
      </c>
      <c r="O111" s="34" t="s">
        <v>62</v>
      </c>
      <c r="P111" s="34"/>
      <c r="Q111" s="34"/>
      <c r="R111" s="34"/>
      <c r="S111" s="34" t="s">
        <v>87</v>
      </c>
      <c r="T111" s="34" t="s">
        <v>87</v>
      </c>
      <c r="U111" s="34" t="s">
        <v>87</v>
      </c>
      <c r="V111" s="34" t="s">
        <v>87</v>
      </c>
      <c r="W111" s="34"/>
      <c r="X111" s="34"/>
      <c r="Y111" s="34"/>
      <c r="Z111" s="34"/>
      <c r="AA111" s="34" t="s">
        <v>87</v>
      </c>
      <c r="AC111" s="12" t="s">
        <v>68</v>
      </c>
      <c r="AD111" s="37" t="s">
        <v>63</v>
      </c>
      <c r="AE111" s="38"/>
      <c r="AF111" s="37"/>
      <c r="AG111" s="38"/>
      <c r="AH111" s="37"/>
      <c r="AI111" s="38"/>
      <c r="AJ111" s="37"/>
      <c r="AK111" s="38"/>
      <c r="AL111" s="37"/>
      <c r="AM111" s="38"/>
      <c r="AN111" s="37"/>
      <c r="AO111" s="38"/>
      <c r="AP111" s="37"/>
      <c r="AQ111" s="38"/>
      <c r="AR111" s="38"/>
      <c r="AS111" s="37"/>
      <c r="AT111" s="12" t="str">
        <f t="shared" si="19"/>
        <v>W</v>
      </c>
      <c r="AU111" s="61" t="str">
        <f t="shared" si="20"/>
        <v>filled</v>
      </c>
    </row>
    <row r="112" spans="2:47" ht="16.5" thickBot="1">
      <c r="B112" s="52">
        <v>44547</v>
      </c>
      <c r="D112" s="14">
        <v>44531</v>
      </c>
      <c r="E112">
        <v>700</v>
      </c>
      <c r="F112">
        <f>2+27/60</f>
        <v>2.4500000000000002</v>
      </c>
      <c r="G112" t="s">
        <v>101</v>
      </c>
      <c r="H112" s="24" t="s">
        <v>218</v>
      </c>
      <c r="I112" s="12" t="s">
        <v>51</v>
      </c>
      <c r="J112" s="12"/>
      <c r="K112" s="34" t="s">
        <v>62</v>
      </c>
      <c r="L112" s="34"/>
      <c r="M112" s="34" t="s">
        <v>62</v>
      </c>
      <c r="N112" s="34" t="s">
        <v>62</v>
      </c>
      <c r="O112" s="34" t="s">
        <v>62</v>
      </c>
      <c r="P112" s="34"/>
      <c r="Q112" s="34"/>
      <c r="R112" s="34"/>
      <c r="S112" s="34" t="s">
        <v>62</v>
      </c>
      <c r="T112" s="34" t="s">
        <v>87</v>
      </c>
      <c r="U112" s="34" t="s">
        <v>62</v>
      </c>
      <c r="V112" s="34" t="s">
        <v>62</v>
      </c>
      <c r="W112" s="34"/>
      <c r="X112" s="34"/>
      <c r="Y112" s="34"/>
      <c r="Z112" s="34"/>
      <c r="AA112" s="34" t="s">
        <v>62</v>
      </c>
      <c r="AC112" s="12" t="s">
        <v>68</v>
      </c>
      <c r="AD112" s="37" t="s">
        <v>32</v>
      </c>
      <c r="AE112" s="38"/>
      <c r="AF112" s="37"/>
      <c r="AG112" s="38"/>
      <c r="AH112" s="37"/>
      <c r="AI112" s="38"/>
      <c r="AJ112" s="37"/>
      <c r="AK112" s="38"/>
      <c r="AL112" s="37"/>
      <c r="AM112" s="38"/>
      <c r="AN112" s="37"/>
      <c r="AO112" s="38"/>
      <c r="AP112" s="37"/>
      <c r="AQ112" s="38"/>
      <c r="AR112" s="38"/>
      <c r="AS112" s="37"/>
      <c r="AT112" s="12" t="str">
        <f t="shared" si="19"/>
        <v>C</v>
      </c>
      <c r="AU112" s="61" t="str">
        <f t="shared" si="20"/>
        <v>filled</v>
      </c>
    </row>
    <row r="113" spans="2:47" ht="16.5" hidden="1" thickBot="1">
      <c r="B113" s="52">
        <v>44548</v>
      </c>
      <c r="D113" s="14">
        <v>44531</v>
      </c>
      <c r="E113" t="s">
        <v>234</v>
      </c>
      <c r="F113" t="s">
        <v>234</v>
      </c>
      <c r="G113" t="s">
        <v>235</v>
      </c>
      <c r="H113" s="24" t="s">
        <v>219</v>
      </c>
      <c r="I113" s="12" t="s">
        <v>51</v>
      </c>
      <c r="J113" s="12"/>
      <c r="K113" s="34" t="s">
        <v>234</v>
      </c>
      <c r="L113" s="34"/>
      <c r="M113" s="34" t="s">
        <v>234</v>
      </c>
      <c r="N113" s="34" t="s">
        <v>234</v>
      </c>
      <c r="O113" s="34" t="s">
        <v>234</v>
      </c>
      <c r="P113" s="34"/>
      <c r="Q113" s="34"/>
      <c r="R113" s="34"/>
      <c r="S113" s="34" t="s">
        <v>234</v>
      </c>
      <c r="T113" s="34" t="s">
        <v>87</v>
      </c>
      <c r="U113" s="34" t="s">
        <v>234</v>
      </c>
      <c r="V113" s="34" t="s">
        <v>234</v>
      </c>
      <c r="W113" s="34"/>
      <c r="X113" s="34"/>
      <c r="Y113" s="34"/>
      <c r="Z113" s="34"/>
      <c r="AA113" s="34" t="s">
        <v>234</v>
      </c>
      <c r="AC113" s="12" t="s">
        <v>68</v>
      </c>
      <c r="AD113" s="37"/>
      <c r="AE113" s="38"/>
      <c r="AF113" s="37"/>
      <c r="AG113" s="38"/>
      <c r="AH113" s="37"/>
      <c r="AI113" s="38"/>
      <c r="AJ113" s="37"/>
      <c r="AK113" s="38"/>
      <c r="AL113" s="37"/>
      <c r="AM113" s="38"/>
      <c r="AN113" s="37"/>
      <c r="AO113" s="38"/>
      <c r="AP113" s="37"/>
      <c r="AQ113" s="38"/>
      <c r="AR113" s="38"/>
      <c r="AS113" s="37"/>
      <c r="AT113" s="12" t="str">
        <f t="shared" si="19"/>
        <v/>
      </c>
      <c r="AU113" s="61" t="str">
        <f t="shared" si="20"/>
        <v>missing</v>
      </c>
    </row>
    <row r="114" spans="2:47" ht="16.5" thickBot="1">
      <c r="B114" s="52">
        <v>44549</v>
      </c>
      <c r="D114" s="14">
        <v>44531</v>
      </c>
      <c r="E114">
        <v>700</v>
      </c>
      <c r="F114">
        <f>3+26/60</f>
        <v>3.4333333333333336</v>
      </c>
      <c r="G114" t="s">
        <v>34</v>
      </c>
      <c r="H114" s="24" t="s">
        <v>220</v>
      </c>
      <c r="I114" s="12" t="s">
        <v>51</v>
      </c>
      <c r="J114" s="12"/>
      <c r="K114" s="34" t="s">
        <v>62</v>
      </c>
      <c r="L114" s="34"/>
      <c r="M114" s="34" t="s">
        <v>62</v>
      </c>
      <c r="N114" s="34" t="s">
        <v>62</v>
      </c>
      <c r="O114" s="34" t="s">
        <v>62</v>
      </c>
      <c r="P114" s="34"/>
      <c r="Q114" s="34"/>
      <c r="R114" s="34"/>
      <c r="S114" s="34" t="s">
        <v>62</v>
      </c>
      <c r="T114" s="34" t="s">
        <v>87</v>
      </c>
      <c r="U114" s="34" t="s">
        <v>62</v>
      </c>
      <c r="V114" s="34" t="s">
        <v>62</v>
      </c>
      <c r="W114" s="34"/>
      <c r="X114" s="34"/>
      <c r="Y114" s="34"/>
      <c r="Z114" s="34"/>
      <c r="AA114" s="34" t="s">
        <v>62</v>
      </c>
      <c r="AC114" s="12" t="s">
        <v>68</v>
      </c>
      <c r="AD114" s="37"/>
      <c r="AE114" s="38"/>
      <c r="AF114" s="37"/>
      <c r="AG114" s="38" t="s">
        <v>32</v>
      </c>
      <c r="AH114" s="37"/>
      <c r="AI114" s="38"/>
      <c r="AJ114" s="37"/>
      <c r="AK114" s="38"/>
      <c r="AL114" s="37"/>
      <c r="AM114" s="38"/>
      <c r="AN114" s="37"/>
      <c r="AO114" s="38"/>
      <c r="AP114" s="37"/>
      <c r="AQ114" s="38"/>
      <c r="AR114" s="38"/>
      <c r="AS114" s="37"/>
      <c r="AT114" s="12" t="str">
        <f t="shared" si="19"/>
        <v>C</v>
      </c>
      <c r="AU114" s="61" t="str">
        <f t="shared" si="20"/>
        <v>filled</v>
      </c>
    </row>
    <row r="115" spans="2:47" ht="16.5" thickBot="1">
      <c r="B115" s="52">
        <v>44550</v>
      </c>
      <c r="D115" s="14">
        <v>44531</v>
      </c>
      <c r="E115">
        <v>700</v>
      </c>
      <c r="F115">
        <f>2+47/60</f>
        <v>2.7833333333333332</v>
      </c>
      <c r="G115" t="s">
        <v>236</v>
      </c>
      <c r="H115" s="24" t="s">
        <v>221</v>
      </c>
      <c r="I115" s="12" t="s">
        <v>51</v>
      </c>
      <c r="J115" s="12"/>
      <c r="K115" s="34" t="s">
        <v>62</v>
      </c>
      <c r="L115" s="34"/>
      <c r="M115" s="34" t="s">
        <v>62</v>
      </c>
      <c r="N115" s="34" t="s">
        <v>62</v>
      </c>
      <c r="O115" s="34" t="s">
        <v>62</v>
      </c>
      <c r="P115" s="34"/>
      <c r="Q115" s="34"/>
      <c r="R115" s="34"/>
      <c r="S115" s="34" t="s">
        <v>62</v>
      </c>
      <c r="T115" s="34" t="s">
        <v>87</v>
      </c>
      <c r="U115" s="34" t="s">
        <v>62</v>
      </c>
      <c r="V115" s="34" t="s">
        <v>62</v>
      </c>
      <c r="W115" s="34"/>
      <c r="X115" s="34"/>
      <c r="Y115" s="34"/>
      <c r="Z115" s="34"/>
      <c r="AA115" s="34" t="s">
        <v>62</v>
      </c>
      <c r="AC115" s="12" t="s">
        <v>68</v>
      </c>
      <c r="AD115" s="37"/>
      <c r="AE115" s="38"/>
      <c r="AF115" s="37"/>
      <c r="AG115" s="38"/>
      <c r="AH115" s="37"/>
      <c r="AI115" s="38"/>
      <c r="AJ115" s="37"/>
      <c r="AK115" s="38"/>
      <c r="AL115" s="37" t="s">
        <v>32</v>
      </c>
      <c r="AM115" s="38"/>
      <c r="AN115" s="37"/>
      <c r="AO115" s="38"/>
      <c r="AP115" s="37"/>
      <c r="AQ115" s="38"/>
      <c r="AR115" s="38"/>
      <c r="AS115" s="37"/>
      <c r="AT115" s="12" t="str">
        <f t="shared" si="19"/>
        <v>C</v>
      </c>
      <c r="AU115" s="61" t="str">
        <f t="shared" si="20"/>
        <v>filled</v>
      </c>
    </row>
    <row r="116" spans="2:47" ht="16.5" thickBot="1">
      <c r="B116" s="52">
        <v>44551</v>
      </c>
      <c r="D116" s="14">
        <v>44531</v>
      </c>
      <c r="E116">
        <v>700</v>
      </c>
      <c r="F116">
        <f>2+7/60</f>
        <v>2.1166666666666667</v>
      </c>
      <c r="G116" t="s">
        <v>238</v>
      </c>
      <c r="H116" s="24" t="s">
        <v>222</v>
      </c>
      <c r="I116" s="12" t="s">
        <v>51</v>
      </c>
      <c r="J116" s="12"/>
      <c r="K116" s="34" t="s">
        <v>62</v>
      </c>
      <c r="L116" s="34"/>
      <c r="M116" s="34" t="s">
        <v>62</v>
      </c>
      <c r="N116" s="34" t="s">
        <v>62</v>
      </c>
      <c r="O116" s="34" t="s">
        <v>62</v>
      </c>
      <c r="P116" s="34"/>
      <c r="Q116" s="34"/>
      <c r="R116" s="34"/>
      <c r="S116" s="34" t="s">
        <v>62</v>
      </c>
      <c r="T116" s="34" t="s">
        <v>87</v>
      </c>
      <c r="U116" s="34" t="s">
        <v>62</v>
      </c>
      <c r="V116" s="34" t="s">
        <v>62</v>
      </c>
      <c r="W116" s="34"/>
      <c r="X116" s="34"/>
      <c r="Y116" s="34"/>
      <c r="Z116" s="34"/>
      <c r="AA116" s="34" t="s">
        <v>62</v>
      </c>
      <c r="AC116" s="12" t="s">
        <v>68</v>
      </c>
      <c r="AD116" s="37"/>
      <c r="AE116" s="38"/>
      <c r="AF116" s="37"/>
      <c r="AG116" s="38"/>
      <c r="AH116" s="37"/>
      <c r="AI116" s="38"/>
      <c r="AJ116" s="37"/>
      <c r="AK116" s="38"/>
      <c r="AL116" s="37"/>
      <c r="AM116" s="38"/>
      <c r="AN116" s="37"/>
      <c r="AO116" s="38" t="s">
        <v>32</v>
      </c>
      <c r="AP116" s="37"/>
      <c r="AQ116" s="38"/>
      <c r="AR116" s="38"/>
      <c r="AS116" s="37"/>
      <c r="AT116" s="12" t="str">
        <f t="shared" si="19"/>
        <v>C</v>
      </c>
      <c r="AU116" s="61" t="str">
        <f t="shared" si="20"/>
        <v>filled</v>
      </c>
    </row>
    <row r="117" spans="2:47" ht="16.5" thickBot="1">
      <c r="B117" s="52">
        <v>44552</v>
      </c>
      <c r="D117" s="14">
        <v>44536</v>
      </c>
      <c r="E117">
        <v>700</v>
      </c>
      <c r="F117">
        <f>3+3/60</f>
        <v>3.05</v>
      </c>
      <c r="G117" t="s">
        <v>238</v>
      </c>
      <c r="H117" s="24" t="s">
        <v>223</v>
      </c>
      <c r="I117" s="12" t="s">
        <v>51</v>
      </c>
      <c r="J117" s="12"/>
      <c r="K117" s="34" t="s">
        <v>62</v>
      </c>
      <c r="L117" s="34"/>
      <c r="M117" s="34" t="s">
        <v>62</v>
      </c>
      <c r="N117" s="34" t="s">
        <v>62</v>
      </c>
      <c r="O117" s="34" t="s">
        <v>62</v>
      </c>
      <c r="P117" s="34"/>
      <c r="Q117" s="34"/>
      <c r="R117" s="34"/>
      <c r="S117" s="34" t="s">
        <v>62</v>
      </c>
      <c r="T117" s="34" t="s">
        <v>87</v>
      </c>
      <c r="U117" s="34" t="s">
        <v>62</v>
      </c>
      <c r="V117" s="34" t="s">
        <v>87</v>
      </c>
      <c r="W117" s="34"/>
      <c r="X117" s="34"/>
      <c r="Y117" s="34"/>
      <c r="Z117" s="34"/>
      <c r="AA117" s="34" t="s">
        <v>62</v>
      </c>
      <c r="AC117" s="12" t="s">
        <v>68</v>
      </c>
      <c r="AD117" s="37"/>
      <c r="AE117" s="38"/>
      <c r="AF117" s="37"/>
      <c r="AG117" s="38"/>
      <c r="AH117" s="37"/>
      <c r="AI117" s="38"/>
      <c r="AJ117" s="37"/>
      <c r="AK117" s="38"/>
      <c r="AL117" s="37"/>
      <c r="AM117" s="38"/>
      <c r="AN117" s="37"/>
      <c r="AO117" s="38" t="s">
        <v>32</v>
      </c>
      <c r="AP117" s="37"/>
      <c r="AQ117" s="38"/>
      <c r="AR117" s="38"/>
      <c r="AS117" s="37"/>
      <c r="AT117" s="12" t="str">
        <f t="shared" si="19"/>
        <v>C</v>
      </c>
      <c r="AU117" s="61" t="str">
        <f t="shared" si="20"/>
        <v>filled</v>
      </c>
    </row>
    <row r="118" spans="2:47" ht="16.5" thickBot="1">
      <c r="B118" s="52">
        <v>44553</v>
      </c>
      <c r="D118" s="14">
        <v>44536</v>
      </c>
      <c r="E118">
        <v>700</v>
      </c>
      <c r="F118">
        <f>4.1</f>
        <v>4.0999999999999996</v>
      </c>
      <c r="G118" t="s">
        <v>239</v>
      </c>
      <c r="H118" s="24" t="s">
        <v>224</v>
      </c>
      <c r="I118" s="12" t="s">
        <v>51</v>
      </c>
      <c r="J118" s="12"/>
      <c r="K118" s="34" t="s">
        <v>62</v>
      </c>
      <c r="L118" s="34"/>
      <c r="M118" s="34" t="s">
        <v>62</v>
      </c>
      <c r="N118" s="34" t="s">
        <v>62</v>
      </c>
      <c r="O118" s="34" t="s">
        <v>62</v>
      </c>
      <c r="P118" s="34"/>
      <c r="Q118" s="34"/>
      <c r="R118" s="34"/>
      <c r="S118" s="34" t="s">
        <v>62</v>
      </c>
      <c r="T118" s="34" t="s">
        <v>87</v>
      </c>
      <c r="U118" s="34" t="s">
        <v>62</v>
      </c>
      <c r="V118" s="34" t="s">
        <v>87</v>
      </c>
      <c r="W118" s="34"/>
      <c r="X118" s="34"/>
      <c r="Y118" s="34"/>
      <c r="Z118" s="34"/>
      <c r="AA118" s="34" t="s">
        <v>62</v>
      </c>
      <c r="AC118" s="12" t="s">
        <v>68</v>
      </c>
      <c r="AD118" s="37"/>
      <c r="AE118" s="38"/>
      <c r="AF118" s="37"/>
      <c r="AG118" s="38"/>
      <c r="AH118" s="37"/>
      <c r="AI118" s="38"/>
      <c r="AJ118" s="37"/>
      <c r="AK118" s="38"/>
      <c r="AL118" s="37"/>
      <c r="AM118" s="38"/>
      <c r="AN118" s="37"/>
      <c r="AO118" s="38"/>
      <c r="AP118" s="37" t="s">
        <v>32</v>
      </c>
      <c r="AQ118" s="38"/>
      <c r="AR118" s="38"/>
      <c r="AS118" s="37"/>
      <c r="AT118" s="12" t="str">
        <f t="shared" si="19"/>
        <v>C</v>
      </c>
      <c r="AU118" s="61" t="str">
        <f t="shared" si="20"/>
        <v>filled</v>
      </c>
    </row>
    <row r="119" spans="2:47" ht="16.5" thickBot="1">
      <c r="B119" s="52">
        <v>44554</v>
      </c>
      <c r="D119" s="14">
        <v>44536</v>
      </c>
      <c r="E119">
        <v>700</v>
      </c>
      <c r="F119">
        <f>4+1/6</f>
        <v>4.166666666666667</v>
      </c>
      <c r="G119" t="s">
        <v>34</v>
      </c>
      <c r="H119" s="24" t="s">
        <v>225</v>
      </c>
      <c r="I119" s="12" t="s">
        <v>51</v>
      </c>
      <c r="J119" s="12"/>
      <c r="K119" s="34" t="s">
        <v>62</v>
      </c>
      <c r="L119" s="34"/>
      <c r="M119" s="34" t="s">
        <v>62</v>
      </c>
      <c r="N119" s="34" t="s">
        <v>62</v>
      </c>
      <c r="O119" s="34" t="s">
        <v>62</v>
      </c>
      <c r="P119" s="34"/>
      <c r="Q119" s="34"/>
      <c r="R119" s="34"/>
      <c r="S119" s="34" t="s">
        <v>62</v>
      </c>
      <c r="T119" s="34" t="s">
        <v>87</v>
      </c>
      <c r="U119" s="34" t="s">
        <v>62</v>
      </c>
      <c r="V119" s="34" t="s">
        <v>87</v>
      </c>
      <c r="W119" s="34"/>
      <c r="X119" s="34"/>
      <c r="Y119" s="34"/>
      <c r="Z119" s="34"/>
      <c r="AA119" s="34" t="s">
        <v>62</v>
      </c>
      <c r="AC119" s="12" t="s">
        <v>68</v>
      </c>
      <c r="AD119" s="37"/>
      <c r="AE119" s="38"/>
      <c r="AF119" s="37"/>
      <c r="AG119" s="38" t="s">
        <v>32</v>
      </c>
      <c r="AH119" s="37"/>
      <c r="AI119" s="38"/>
      <c r="AJ119" s="37"/>
      <c r="AK119" s="38"/>
      <c r="AL119" s="37"/>
      <c r="AM119" s="38"/>
      <c r="AN119" s="37"/>
      <c r="AO119" s="38"/>
      <c r="AP119" s="37"/>
      <c r="AQ119" s="38"/>
      <c r="AR119" s="38"/>
      <c r="AS119" s="37"/>
      <c r="AT119" s="12" t="str">
        <f t="shared" si="19"/>
        <v>C</v>
      </c>
      <c r="AU119" s="61" t="str">
        <f t="shared" si="20"/>
        <v>filled</v>
      </c>
    </row>
    <row r="120" spans="2:47" ht="16.5" thickBot="1">
      <c r="B120" s="52">
        <v>44555</v>
      </c>
      <c r="D120" s="14">
        <v>44536</v>
      </c>
      <c r="E120">
        <v>700</v>
      </c>
      <c r="F120">
        <f>3+17/60</f>
        <v>3.2833333333333332</v>
      </c>
      <c r="G120" t="s">
        <v>101</v>
      </c>
      <c r="H120" s="24" t="s">
        <v>226</v>
      </c>
      <c r="I120" s="12" t="s">
        <v>51</v>
      </c>
      <c r="J120" s="12"/>
      <c r="K120" s="34" t="s">
        <v>62</v>
      </c>
      <c r="L120" s="34"/>
      <c r="M120" s="34" t="s">
        <v>62</v>
      </c>
      <c r="N120" s="34" t="s">
        <v>62</v>
      </c>
      <c r="O120" s="34" t="s">
        <v>62</v>
      </c>
      <c r="P120" s="34"/>
      <c r="Q120" s="34"/>
      <c r="R120" s="34"/>
      <c r="S120" s="34" t="s">
        <v>62</v>
      </c>
      <c r="T120" s="34" t="s">
        <v>87</v>
      </c>
      <c r="U120" s="34" t="s">
        <v>62</v>
      </c>
      <c r="V120" s="34" t="s">
        <v>87</v>
      </c>
      <c r="W120" s="34"/>
      <c r="X120" s="34"/>
      <c r="Y120" s="34"/>
      <c r="Z120" s="34"/>
      <c r="AA120" s="34" t="s">
        <v>62</v>
      </c>
      <c r="AB120" s="34" t="s">
        <v>240</v>
      </c>
      <c r="AC120" s="12" t="s">
        <v>68</v>
      </c>
      <c r="AD120" s="37" t="s">
        <v>63</v>
      </c>
      <c r="AE120" s="38"/>
      <c r="AF120" s="37"/>
      <c r="AG120" s="38"/>
      <c r="AH120" s="37"/>
      <c r="AI120" s="38"/>
      <c r="AJ120" s="37"/>
      <c r="AK120" s="38"/>
      <c r="AL120" s="37"/>
      <c r="AM120" s="38"/>
      <c r="AN120" s="37"/>
      <c r="AO120" s="38"/>
      <c r="AP120" s="37"/>
      <c r="AQ120" s="38"/>
      <c r="AR120" s="38"/>
      <c r="AS120" s="37"/>
      <c r="AT120" s="12" t="str">
        <f t="shared" si="19"/>
        <v>W</v>
      </c>
      <c r="AU120" s="61" t="str">
        <f t="shared" si="20"/>
        <v>filled</v>
      </c>
    </row>
    <row r="121" spans="2:47" ht="16.5" thickBot="1">
      <c r="B121" s="52">
        <v>44556</v>
      </c>
      <c r="D121" s="14">
        <v>44536</v>
      </c>
      <c r="E121">
        <v>700</v>
      </c>
      <c r="F121">
        <f>2+42/60</f>
        <v>2.7</v>
      </c>
      <c r="G121" t="s">
        <v>178</v>
      </c>
      <c r="H121" s="24" t="s">
        <v>227</v>
      </c>
      <c r="I121" s="12" t="s">
        <v>51</v>
      </c>
      <c r="J121" s="12"/>
      <c r="K121" s="34" t="s">
        <v>62</v>
      </c>
      <c r="L121" s="34"/>
      <c r="M121" s="34" t="s">
        <v>62</v>
      </c>
      <c r="N121" s="34" t="s">
        <v>62</v>
      </c>
      <c r="O121" s="34" t="s">
        <v>62</v>
      </c>
      <c r="P121" s="34"/>
      <c r="Q121" s="34"/>
      <c r="R121" s="34"/>
      <c r="S121" s="34" t="s">
        <v>62</v>
      </c>
      <c r="T121" s="34" t="s">
        <v>87</v>
      </c>
      <c r="U121" s="34" t="s">
        <v>62</v>
      </c>
      <c r="V121" s="34" t="s">
        <v>87</v>
      </c>
      <c r="W121" s="34"/>
      <c r="X121" s="34"/>
      <c r="Y121" s="34"/>
      <c r="Z121" s="34"/>
      <c r="AA121" s="34" t="s">
        <v>62</v>
      </c>
      <c r="AC121" s="12" t="s">
        <v>68</v>
      </c>
      <c r="AD121" s="37"/>
      <c r="AE121" s="38"/>
      <c r="AF121" s="37"/>
      <c r="AG121" s="38"/>
      <c r="AH121" s="37"/>
      <c r="AI121" s="38"/>
      <c r="AJ121" s="37"/>
      <c r="AK121" s="38"/>
      <c r="AL121" s="37"/>
      <c r="AM121" s="38"/>
      <c r="AN121" s="37"/>
      <c r="AO121" s="38"/>
      <c r="AP121" s="37"/>
      <c r="AQ121" s="38" t="s">
        <v>32</v>
      </c>
      <c r="AR121" s="38"/>
      <c r="AS121" s="37"/>
      <c r="AT121" s="12" t="str">
        <f t="shared" si="19"/>
        <v>C</v>
      </c>
      <c r="AU121" s="61" t="str">
        <f t="shared" si="20"/>
        <v>filled</v>
      </c>
    </row>
    <row r="122" spans="2:47" ht="16.5" thickBot="1">
      <c r="B122" s="52">
        <v>44557</v>
      </c>
      <c r="D122" s="14">
        <v>44536</v>
      </c>
      <c r="E122">
        <v>700</v>
      </c>
      <c r="F122">
        <f>2+18/60</f>
        <v>2.2999999999999998</v>
      </c>
      <c r="G122" t="s">
        <v>101</v>
      </c>
      <c r="H122" s="24" t="s">
        <v>228</v>
      </c>
      <c r="I122" s="12" t="s">
        <v>51</v>
      </c>
      <c r="J122" s="12"/>
      <c r="K122" s="34" t="s">
        <v>62</v>
      </c>
      <c r="L122" s="34"/>
      <c r="M122" s="34" t="s">
        <v>62</v>
      </c>
      <c r="N122" s="34" t="s">
        <v>62</v>
      </c>
      <c r="O122" s="34" t="s">
        <v>62</v>
      </c>
      <c r="P122" s="34"/>
      <c r="Q122" s="34"/>
      <c r="R122" s="34"/>
      <c r="S122" s="34" t="s">
        <v>62</v>
      </c>
      <c r="T122" s="34" t="s">
        <v>87</v>
      </c>
      <c r="U122" s="34" t="s">
        <v>62</v>
      </c>
      <c r="V122" s="34" t="s">
        <v>87</v>
      </c>
      <c r="W122" s="34"/>
      <c r="X122" s="34"/>
      <c r="Y122" s="34"/>
      <c r="Z122" s="34"/>
      <c r="AA122" s="34" t="s">
        <v>62</v>
      </c>
      <c r="AC122" s="12" t="s">
        <v>68</v>
      </c>
      <c r="AD122" s="37" t="s">
        <v>32</v>
      </c>
      <c r="AE122" s="38"/>
      <c r="AF122" s="37"/>
      <c r="AG122" s="38"/>
      <c r="AH122" s="37"/>
      <c r="AI122" s="38"/>
      <c r="AJ122" s="37"/>
      <c r="AK122" s="38"/>
      <c r="AL122" s="37"/>
      <c r="AM122" s="38"/>
      <c r="AN122" s="37"/>
      <c r="AO122" s="38"/>
      <c r="AP122" s="37"/>
      <c r="AQ122" s="38"/>
      <c r="AR122" s="38"/>
      <c r="AS122" s="37"/>
      <c r="AT122" s="12" t="str">
        <f t="shared" si="19"/>
        <v>C</v>
      </c>
      <c r="AU122" s="61" t="str">
        <f t="shared" si="20"/>
        <v>filled</v>
      </c>
    </row>
    <row r="123" spans="2:47" ht="16.5" thickBot="1">
      <c r="B123" s="52">
        <v>44558</v>
      </c>
      <c r="D123" s="14">
        <v>44538</v>
      </c>
      <c r="E123">
        <v>700</v>
      </c>
      <c r="F123">
        <f>2+13/60</f>
        <v>2.2166666666666668</v>
      </c>
      <c r="G123" t="s">
        <v>45</v>
      </c>
      <c r="H123" s="24" t="s">
        <v>229</v>
      </c>
      <c r="I123" s="12" t="s">
        <v>51</v>
      </c>
      <c r="J123" s="12"/>
      <c r="K123" s="34" t="s">
        <v>62</v>
      </c>
      <c r="L123" s="34"/>
      <c r="M123" s="34" t="s">
        <v>62</v>
      </c>
      <c r="N123" s="34" t="s">
        <v>62</v>
      </c>
      <c r="O123" s="34" t="s">
        <v>62</v>
      </c>
      <c r="P123" s="34"/>
      <c r="Q123" s="34"/>
      <c r="R123" s="34"/>
      <c r="S123" s="34" t="s">
        <v>87</v>
      </c>
      <c r="T123" s="34" t="s">
        <v>87</v>
      </c>
      <c r="U123" s="34" t="s">
        <v>62</v>
      </c>
      <c r="V123" s="34" t="s">
        <v>87</v>
      </c>
      <c r="W123" s="34" t="s">
        <v>87</v>
      </c>
      <c r="X123" s="34" t="s">
        <v>87</v>
      </c>
      <c r="Y123" s="34" t="s">
        <v>87</v>
      </c>
      <c r="Z123" s="34" t="s">
        <v>87</v>
      </c>
      <c r="AA123" s="34" t="s">
        <v>62</v>
      </c>
      <c r="AB123" s="34" t="s">
        <v>269</v>
      </c>
      <c r="AC123" s="12" t="s">
        <v>68</v>
      </c>
      <c r="AD123" s="37"/>
      <c r="AE123" s="38"/>
      <c r="AF123" s="37"/>
      <c r="AG123" s="38"/>
      <c r="AH123" s="37" t="s">
        <v>63</v>
      </c>
      <c r="AI123" s="38"/>
      <c r="AJ123" s="37"/>
      <c r="AK123" s="38"/>
      <c r="AL123" s="37"/>
      <c r="AM123" s="38"/>
      <c r="AN123" s="37"/>
      <c r="AO123" s="38"/>
      <c r="AP123" s="37"/>
      <c r="AQ123" s="38"/>
      <c r="AR123" s="38"/>
      <c r="AS123" s="37"/>
      <c r="AT123" s="12" t="str">
        <f t="shared" si="19"/>
        <v>W</v>
      </c>
      <c r="AU123" s="61" t="str">
        <f t="shared" si="20"/>
        <v>filled</v>
      </c>
    </row>
    <row r="124" spans="2:47" ht="16.5" thickBot="1">
      <c r="B124" s="52">
        <v>44559</v>
      </c>
      <c r="D124" s="14">
        <v>44538</v>
      </c>
      <c r="E124">
        <v>700</v>
      </c>
      <c r="F124">
        <f>4+8/60</f>
        <v>4.1333333333333337</v>
      </c>
      <c r="G124" t="s">
        <v>178</v>
      </c>
      <c r="H124" s="24" t="s">
        <v>230</v>
      </c>
      <c r="I124" s="12" t="s">
        <v>51</v>
      </c>
      <c r="J124" s="12"/>
      <c r="K124" s="34" t="s">
        <v>62</v>
      </c>
      <c r="L124" s="34"/>
      <c r="M124" s="34" t="s">
        <v>62</v>
      </c>
      <c r="N124" s="34" t="s">
        <v>62</v>
      </c>
      <c r="O124" s="34" t="s">
        <v>62</v>
      </c>
      <c r="P124" s="34"/>
      <c r="Q124" s="34"/>
      <c r="R124" s="34"/>
      <c r="S124" s="34" t="s">
        <v>62</v>
      </c>
      <c r="T124" s="34" t="s">
        <v>87</v>
      </c>
      <c r="U124" s="34" t="s">
        <v>62</v>
      </c>
      <c r="V124" s="34" t="s">
        <v>87</v>
      </c>
      <c r="W124" s="34" t="s">
        <v>62</v>
      </c>
      <c r="X124" s="34" t="s">
        <v>62</v>
      </c>
      <c r="Y124" s="34" t="s">
        <v>62</v>
      </c>
      <c r="Z124" s="34" t="s">
        <v>62</v>
      </c>
      <c r="AA124" s="34" t="s">
        <v>62</v>
      </c>
      <c r="AC124" s="12" t="s">
        <v>68</v>
      </c>
      <c r="AD124" s="37"/>
      <c r="AE124" s="38"/>
      <c r="AF124" s="37"/>
      <c r="AG124" s="38"/>
      <c r="AH124" s="37"/>
      <c r="AI124" s="38"/>
      <c r="AJ124" s="37"/>
      <c r="AK124" s="38"/>
      <c r="AL124" s="37"/>
      <c r="AM124" s="38"/>
      <c r="AN124" s="37"/>
      <c r="AO124" s="38"/>
      <c r="AP124" s="37"/>
      <c r="AQ124" s="38" t="s">
        <v>32</v>
      </c>
      <c r="AR124" s="38"/>
      <c r="AS124" s="37"/>
      <c r="AT124" s="12" t="str">
        <f t="shared" si="19"/>
        <v>C</v>
      </c>
      <c r="AU124" s="61" t="str">
        <f t="shared" ref="AU124:AU155" si="21">IF(COUNTA($AD124:$AS124)=0,"missing","filled")</f>
        <v>filled</v>
      </c>
    </row>
    <row r="125" spans="2:47" ht="16.5" thickBot="1">
      <c r="B125" s="52">
        <v>44560</v>
      </c>
      <c r="D125" s="14">
        <v>44538</v>
      </c>
      <c r="E125">
        <v>700</v>
      </c>
      <c r="F125">
        <f>3+45/60</f>
        <v>3.75</v>
      </c>
      <c r="G125" t="s">
        <v>45</v>
      </c>
      <c r="H125" s="24" t="s">
        <v>231</v>
      </c>
      <c r="I125" s="12" t="s">
        <v>51</v>
      </c>
      <c r="J125" s="12"/>
      <c r="K125" s="34" t="s">
        <v>62</v>
      </c>
      <c r="L125" s="34"/>
      <c r="M125" s="34" t="s">
        <v>62</v>
      </c>
      <c r="N125" s="34" t="s">
        <v>62</v>
      </c>
      <c r="O125" s="34" t="s">
        <v>62</v>
      </c>
      <c r="P125" s="34"/>
      <c r="Q125" s="34"/>
      <c r="R125" s="34"/>
      <c r="S125" s="34" t="s">
        <v>87</v>
      </c>
      <c r="T125" s="34" t="s">
        <v>87</v>
      </c>
      <c r="U125" s="34" t="s">
        <v>62</v>
      </c>
      <c r="V125" s="34" t="s">
        <v>87</v>
      </c>
      <c r="W125" s="34" t="s">
        <v>87</v>
      </c>
      <c r="X125" s="34" t="s">
        <v>87</v>
      </c>
      <c r="Y125" s="34" t="s">
        <v>87</v>
      </c>
      <c r="Z125" s="34" t="s">
        <v>87</v>
      </c>
      <c r="AA125" s="34" t="s">
        <v>62</v>
      </c>
      <c r="AB125" s="34" t="s">
        <v>279</v>
      </c>
      <c r="AC125" s="12" t="s">
        <v>68</v>
      </c>
      <c r="AD125" s="37"/>
      <c r="AE125" s="38"/>
      <c r="AF125" s="37"/>
      <c r="AG125" s="38"/>
      <c r="AH125" s="37" t="s">
        <v>63</v>
      </c>
      <c r="AI125" s="38"/>
      <c r="AJ125" s="37"/>
      <c r="AK125" s="38"/>
      <c r="AL125" s="37"/>
      <c r="AM125" s="38"/>
      <c r="AN125" s="37"/>
      <c r="AO125" s="38"/>
      <c r="AP125" s="37"/>
      <c r="AQ125" s="38"/>
      <c r="AR125" s="38"/>
      <c r="AS125" s="37"/>
      <c r="AT125" s="12" t="str">
        <f t="shared" si="19"/>
        <v>W</v>
      </c>
      <c r="AU125" s="61" t="str">
        <f t="shared" si="21"/>
        <v>filled</v>
      </c>
    </row>
    <row r="126" spans="2:47" ht="16.5" thickBot="1">
      <c r="B126" s="52">
        <v>44561</v>
      </c>
      <c r="D126" s="14">
        <v>44538</v>
      </c>
      <c r="E126">
        <v>700</v>
      </c>
      <c r="F126">
        <f>4+20/60</f>
        <v>4.333333333333333</v>
      </c>
      <c r="G126" t="s">
        <v>34</v>
      </c>
      <c r="H126" s="24" t="s">
        <v>232</v>
      </c>
      <c r="I126" s="12" t="s">
        <v>51</v>
      </c>
      <c r="J126" s="12"/>
      <c r="K126" s="34" t="s">
        <v>62</v>
      </c>
      <c r="L126" s="34"/>
      <c r="M126" s="34" t="s">
        <v>62</v>
      </c>
      <c r="N126" s="34" t="s">
        <v>62</v>
      </c>
      <c r="O126" s="34" t="s">
        <v>62</v>
      </c>
      <c r="P126" s="34"/>
      <c r="Q126" s="34"/>
      <c r="R126" s="34"/>
      <c r="S126" s="34" t="s">
        <v>62</v>
      </c>
      <c r="T126" s="34" t="s">
        <v>87</v>
      </c>
      <c r="U126" s="34" t="s">
        <v>62</v>
      </c>
      <c r="V126" s="34" t="s">
        <v>87</v>
      </c>
      <c r="W126" s="34" t="s">
        <v>62</v>
      </c>
      <c r="X126" s="34" t="s">
        <v>62</v>
      </c>
      <c r="Y126" s="34" t="s">
        <v>62</v>
      </c>
      <c r="Z126" s="34" t="s">
        <v>62</v>
      </c>
      <c r="AA126" s="34" t="s">
        <v>62</v>
      </c>
      <c r="AB126" s="34" t="s">
        <v>280</v>
      </c>
      <c r="AC126" s="12" t="s">
        <v>68</v>
      </c>
      <c r="AD126" s="37"/>
      <c r="AE126" s="38"/>
      <c r="AF126" s="37"/>
      <c r="AG126" s="38" t="s">
        <v>63</v>
      </c>
      <c r="AH126" s="37"/>
      <c r="AI126" s="38"/>
      <c r="AJ126" s="37"/>
      <c r="AK126" s="38"/>
      <c r="AL126" s="37"/>
      <c r="AM126" s="38"/>
      <c r="AN126" s="37"/>
      <c r="AO126" s="38"/>
      <c r="AP126" s="37"/>
      <c r="AQ126" s="38"/>
      <c r="AR126" s="38"/>
      <c r="AS126" s="37"/>
      <c r="AT126" s="12" t="str">
        <f t="shared" si="19"/>
        <v>W</v>
      </c>
      <c r="AU126" s="61" t="str">
        <f t="shared" si="21"/>
        <v>filled</v>
      </c>
    </row>
    <row r="127" spans="2:47" ht="15.75">
      <c r="B127" s="54"/>
      <c r="D127" s="14">
        <v>44538</v>
      </c>
      <c r="E127">
        <v>700</v>
      </c>
      <c r="F127">
        <f>4+33/60</f>
        <v>4.55</v>
      </c>
      <c r="G127" t="s">
        <v>173</v>
      </c>
      <c r="H127" s="24" t="s">
        <v>233</v>
      </c>
      <c r="I127" s="12" t="s">
        <v>51</v>
      </c>
      <c r="J127" s="12"/>
      <c r="K127" s="34" t="s">
        <v>62</v>
      </c>
      <c r="L127" s="34"/>
      <c r="M127" s="34" t="s">
        <v>62</v>
      </c>
      <c r="N127" s="34" t="s">
        <v>62</v>
      </c>
      <c r="O127" s="34" t="s">
        <v>62</v>
      </c>
      <c r="P127" s="34"/>
      <c r="Q127" s="34"/>
      <c r="R127" s="34"/>
      <c r="S127" s="34" t="s">
        <v>62</v>
      </c>
      <c r="T127" s="34" t="s">
        <v>87</v>
      </c>
      <c r="U127" s="34" t="s">
        <v>62</v>
      </c>
      <c r="V127" s="34" t="s">
        <v>87</v>
      </c>
      <c r="W127" s="34" t="s">
        <v>62</v>
      </c>
      <c r="X127" s="34" t="s">
        <v>62</v>
      </c>
      <c r="Y127" s="34" t="s">
        <v>62</v>
      </c>
      <c r="Z127" s="34" t="s">
        <v>62</v>
      </c>
      <c r="AA127" s="34" t="s">
        <v>62</v>
      </c>
      <c r="AB127" s="34"/>
      <c r="AC127" s="12" t="s">
        <v>68</v>
      </c>
      <c r="AD127" s="37"/>
      <c r="AE127" s="38"/>
      <c r="AF127" s="37"/>
      <c r="AG127" s="38"/>
      <c r="AH127" s="37"/>
      <c r="AI127" s="38" t="s">
        <v>32</v>
      </c>
      <c r="AJ127" s="37"/>
      <c r="AK127" s="38"/>
      <c r="AL127" s="37"/>
      <c r="AM127" s="38"/>
      <c r="AN127" s="37"/>
      <c r="AO127" s="38"/>
      <c r="AP127" s="37"/>
      <c r="AQ127" s="38"/>
      <c r="AR127" s="38"/>
      <c r="AS127" s="37"/>
      <c r="AT127" s="12" t="str">
        <f t="shared" si="19"/>
        <v>C</v>
      </c>
      <c r="AU127" s="61" t="str">
        <f t="shared" si="21"/>
        <v>filled</v>
      </c>
    </row>
    <row r="128" spans="2:47" ht="16.5" thickBot="1">
      <c r="B128" s="54"/>
      <c r="D128" s="14">
        <v>44538</v>
      </c>
      <c r="E128">
        <v>700</v>
      </c>
      <c r="F128">
        <f>3+42/60</f>
        <v>3.7</v>
      </c>
      <c r="G128" t="s">
        <v>283</v>
      </c>
      <c r="H128" s="24" t="s">
        <v>243</v>
      </c>
      <c r="I128" s="12" t="s">
        <v>51</v>
      </c>
      <c r="J128" s="12"/>
      <c r="K128" s="34" t="s">
        <v>62</v>
      </c>
      <c r="L128" s="34"/>
      <c r="M128" s="34" t="s">
        <v>62</v>
      </c>
      <c r="N128" s="34" t="s">
        <v>62</v>
      </c>
      <c r="O128" s="34" t="s">
        <v>62</v>
      </c>
      <c r="P128" s="34"/>
      <c r="Q128" s="34"/>
      <c r="R128" s="34"/>
      <c r="S128" s="34" t="s">
        <v>62</v>
      </c>
      <c r="T128" s="34" t="s">
        <v>87</v>
      </c>
      <c r="U128" s="34" t="s">
        <v>62</v>
      </c>
      <c r="V128" s="34" t="s">
        <v>87</v>
      </c>
      <c r="W128" s="34" t="s">
        <v>62</v>
      </c>
      <c r="X128" s="34" t="s">
        <v>62</v>
      </c>
      <c r="Y128" s="34" t="s">
        <v>62</v>
      </c>
      <c r="Z128" s="34" t="s">
        <v>62</v>
      </c>
      <c r="AA128" s="34" t="s">
        <v>62</v>
      </c>
      <c r="AC128" s="12" t="s">
        <v>68</v>
      </c>
      <c r="AD128" s="37"/>
      <c r="AE128" s="38"/>
      <c r="AF128" s="37"/>
      <c r="AG128" s="38"/>
      <c r="AH128" s="37"/>
      <c r="AI128" s="38"/>
      <c r="AJ128" s="37"/>
      <c r="AK128" s="38" t="s">
        <v>32</v>
      </c>
      <c r="AL128" s="37"/>
      <c r="AM128" s="38"/>
      <c r="AN128" s="37"/>
      <c r="AO128" s="38"/>
      <c r="AP128" s="37"/>
      <c r="AQ128" s="38"/>
      <c r="AR128" s="38"/>
      <c r="AS128" s="37"/>
      <c r="AT128" s="12" t="str">
        <f t="shared" si="19"/>
        <v>C</v>
      </c>
      <c r="AU128" s="61" t="str">
        <f t="shared" si="21"/>
        <v>filled</v>
      </c>
    </row>
    <row r="129" spans="2:47" ht="16.5" thickBot="1">
      <c r="B129" s="56" t="s">
        <v>145</v>
      </c>
      <c r="D129" s="14">
        <v>44538</v>
      </c>
      <c r="E129">
        <v>700</v>
      </c>
      <c r="F129">
        <f>4+38/60</f>
        <v>4.6333333333333329</v>
      </c>
      <c r="G129" t="s">
        <v>178</v>
      </c>
      <c r="H129" s="24" t="s">
        <v>244</v>
      </c>
      <c r="I129" s="12" t="s">
        <v>51</v>
      </c>
      <c r="J129" s="12"/>
      <c r="K129" s="34" t="s">
        <v>62</v>
      </c>
      <c r="L129" s="34" t="s">
        <v>287</v>
      </c>
      <c r="M129" s="34" t="s">
        <v>62</v>
      </c>
      <c r="N129" s="34" t="s">
        <v>62</v>
      </c>
      <c r="O129" s="34" t="s">
        <v>62</v>
      </c>
      <c r="P129" s="34"/>
      <c r="Q129" s="34"/>
      <c r="R129" s="34"/>
      <c r="S129" s="34" t="s">
        <v>62</v>
      </c>
      <c r="T129" s="34" t="s">
        <v>87</v>
      </c>
      <c r="U129" s="34" t="s">
        <v>62</v>
      </c>
      <c r="V129" s="34" t="s">
        <v>87</v>
      </c>
      <c r="W129" s="34" t="s">
        <v>62</v>
      </c>
      <c r="X129" s="34" t="s">
        <v>62</v>
      </c>
      <c r="Y129" s="34" t="s">
        <v>62</v>
      </c>
      <c r="Z129" s="34" t="s">
        <v>62</v>
      </c>
      <c r="AA129" s="34" t="s">
        <v>62</v>
      </c>
      <c r="AC129" s="12" t="s">
        <v>68</v>
      </c>
      <c r="AD129" s="37"/>
      <c r="AE129" s="38"/>
      <c r="AF129" s="37"/>
      <c r="AG129" s="38"/>
      <c r="AH129" s="37"/>
      <c r="AI129" s="38"/>
      <c r="AJ129" s="37"/>
      <c r="AK129" s="38"/>
      <c r="AL129" s="37"/>
      <c r="AM129" s="38"/>
      <c r="AN129" s="37"/>
      <c r="AO129" s="38"/>
      <c r="AP129" s="37"/>
      <c r="AQ129" s="38" t="s">
        <v>32</v>
      </c>
      <c r="AR129" s="38"/>
      <c r="AS129" s="37"/>
      <c r="AT129" s="12" t="str">
        <f t="shared" si="19"/>
        <v>C</v>
      </c>
      <c r="AU129" s="61" t="str">
        <f t="shared" si="21"/>
        <v>filled</v>
      </c>
    </row>
    <row r="130" spans="2:47" ht="16.5" thickBot="1">
      <c r="B130" s="51" t="s">
        <v>24</v>
      </c>
      <c r="D130" s="14">
        <v>44536</v>
      </c>
      <c r="E130">
        <v>700</v>
      </c>
      <c r="F130">
        <v>3</v>
      </c>
      <c r="G130" t="s">
        <v>207</v>
      </c>
      <c r="H130" s="24" t="s">
        <v>245</v>
      </c>
      <c r="I130" s="12" t="s">
        <v>51</v>
      </c>
      <c r="J130" s="12"/>
      <c r="K130" s="34" t="s">
        <v>62</v>
      </c>
      <c r="L130" s="34" t="s">
        <v>287</v>
      </c>
      <c r="M130" s="34" t="s">
        <v>62</v>
      </c>
      <c r="N130" s="34" t="s">
        <v>62</v>
      </c>
      <c r="O130" s="34" t="s">
        <v>62</v>
      </c>
      <c r="P130" s="34"/>
      <c r="Q130" s="34"/>
      <c r="R130" s="34"/>
      <c r="S130" s="34" t="s">
        <v>62</v>
      </c>
      <c r="T130" s="34" t="s">
        <v>87</v>
      </c>
      <c r="U130" s="34" t="s">
        <v>62</v>
      </c>
      <c r="V130" s="34" t="s">
        <v>87</v>
      </c>
      <c r="W130" s="34" t="s">
        <v>62</v>
      </c>
      <c r="X130" s="34" t="s">
        <v>62</v>
      </c>
      <c r="Y130" s="34" t="s">
        <v>62</v>
      </c>
      <c r="Z130" s="34" t="s">
        <v>62</v>
      </c>
      <c r="AA130" s="34" t="s">
        <v>62</v>
      </c>
      <c r="AC130" s="12" t="s">
        <v>68</v>
      </c>
      <c r="AD130" s="37"/>
      <c r="AE130" s="38"/>
      <c r="AF130" s="37"/>
      <c r="AG130" s="38"/>
      <c r="AH130" s="37"/>
      <c r="AI130" s="38"/>
      <c r="AJ130" s="37" t="s">
        <v>63</v>
      </c>
      <c r="AK130" s="38"/>
      <c r="AL130" s="37"/>
      <c r="AM130" s="38"/>
      <c r="AN130" s="37"/>
      <c r="AO130" s="38"/>
      <c r="AP130" s="37"/>
      <c r="AQ130" s="38"/>
      <c r="AR130" s="38"/>
      <c r="AS130" s="37"/>
      <c r="AT130" s="12" t="str">
        <f t="shared" si="19"/>
        <v>W</v>
      </c>
      <c r="AU130" s="61" t="str">
        <f t="shared" si="21"/>
        <v>filled</v>
      </c>
    </row>
    <row r="131" spans="2:47" ht="16.5" thickBot="1">
      <c r="B131" s="52">
        <v>44430</v>
      </c>
      <c r="D131" s="14">
        <v>44538</v>
      </c>
      <c r="E131">
        <v>700</v>
      </c>
      <c r="F131">
        <v>2.5</v>
      </c>
      <c r="G131" t="s">
        <v>34</v>
      </c>
      <c r="H131" s="24" t="s">
        <v>246</v>
      </c>
      <c r="I131" s="12" t="s">
        <v>51</v>
      </c>
      <c r="J131" s="12"/>
      <c r="K131" s="34" t="s">
        <v>62</v>
      </c>
      <c r="L131" s="34" t="s">
        <v>287</v>
      </c>
      <c r="M131" s="34" t="s">
        <v>62</v>
      </c>
      <c r="N131" s="34" t="s">
        <v>62</v>
      </c>
      <c r="O131" s="34" t="s">
        <v>62</v>
      </c>
      <c r="P131" s="34"/>
      <c r="Q131" s="34"/>
      <c r="R131" s="34"/>
      <c r="S131" s="34" t="s">
        <v>62</v>
      </c>
      <c r="T131" s="34" t="s">
        <v>87</v>
      </c>
      <c r="U131" s="34" t="s">
        <v>87</v>
      </c>
      <c r="V131" s="34" t="s">
        <v>87</v>
      </c>
      <c r="W131" s="34" t="s">
        <v>62</v>
      </c>
      <c r="X131" s="34" t="s">
        <v>87</v>
      </c>
      <c r="Y131" s="34" t="s">
        <v>87</v>
      </c>
      <c r="Z131" s="34" t="s">
        <v>62</v>
      </c>
      <c r="AA131" s="34" t="s">
        <v>87</v>
      </c>
      <c r="AB131" s="34" t="s">
        <v>284</v>
      </c>
      <c r="AC131" s="12" t="s">
        <v>68</v>
      </c>
      <c r="AD131" s="37"/>
      <c r="AE131" s="38"/>
      <c r="AF131" s="37"/>
      <c r="AG131" s="38" t="s">
        <v>63</v>
      </c>
      <c r="AH131" s="37"/>
      <c r="AI131" s="38"/>
      <c r="AJ131" s="37"/>
      <c r="AK131" s="38"/>
      <c r="AL131" s="37"/>
      <c r="AM131" s="38"/>
      <c r="AN131" s="37"/>
      <c r="AO131" s="38"/>
      <c r="AP131" s="37"/>
      <c r="AQ131" s="38"/>
      <c r="AR131" s="38"/>
      <c r="AS131" s="37"/>
      <c r="AT131" s="12" t="str">
        <f t="shared" si="19"/>
        <v>W</v>
      </c>
      <c r="AU131" s="61" t="str">
        <f t="shared" si="21"/>
        <v>filled</v>
      </c>
    </row>
    <row r="132" spans="2:47" ht="16.5" thickBot="1">
      <c r="B132" s="52">
        <v>44431</v>
      </c>
      <c r="D132" s="14">
        <v>44538</v>
      </c>
      <c r="E132">
        <v>700</v>
      </c>
      <c r="F132">
        <v>4</v>
      </c>
      <c r="G132" t="s">
        <v>178</v>
      </c>
      <c r="H132" s="24" t="s">
        <v>247</v>
      </c>
      <c r="I132" s="12" t="s">
        <v>51</v>
      </c>
      <c r="J132" s="12"/>
      <c r="K132" s="34" t="s">
        <v>62</v>
      </c>
      <c r="L132" s="34" t="s">
        <v>287</v>
      </c>
      <c r="M132" s="34" t="s">
        <v>62</v>
      </c>
      <c r="N132" s="34" t="s">
        <v>62</v>
      </c>
      <c r="O132" s="34" t="s">
        <v>62</v>
      </c>
      <c r="P132" s="34"/>
      <c r="Q132" s="34"/>
      <c r="R132" s="34"/>
      <c r="S132" s="34" t="s">
        <v>62</v>
      </c>
      <c r="T132" s="34" t="s">
        <v>87</v>
      </c>
      <c r="U132" s="34" t="s">
        <v>62</v>
      </c>
      <c r="V132" s="34" t="s">
        <v>87</v>
      </c>
      <c r="W132" s="34" t="s">
        <v>62</v>
      </c>
      <c r="X132" s="34" t="s">
        <v>62</v>
      </c>
      <c r="Y132" s="34" t="s">
        <v>62</v>
      </c>
      <c r="Z132" s="34" t="s">
        <v>62</v>
      </c>
      <c r="AA132" s="34" t="s">
        <v>62</v>
      </c>
      <c r="AC132" s="12" t="s">
        <v>68</v>
      </c>
      <c r="AD132" s="37"/>
      <c r="AE132" s="38"/>
      <c r="AF132" s="37"/>
      <c r="AG132" s="38"/>
      <c r="AH132" s="37"/>
      <c r="AI132" s="38"/>
      <c r="AJ132" s="37"/>
      <c r="AK132" s="38"/>
      <c r="AL132" s="37"/>
      <c r="AM132" s="38"/>
      <c r="AN132" s="37"/>
      <c r="AO132" s="38"/>
      <c r="AP132" s="37"/>
      <c r="AQ132" s="38" t="s">
        <v>63</v>
      </c>
      <c r="AR132" s="38"/>
      <c r="AS132" s="37"/>
      <c r="AT132" s="12" t="str">
        <f t="shared" si="19"/>
        <v>W</v>
      </c>
      <c r="AU132" s="61" t="str">
        <f t="shared" si="21"/>
        <v>filled</v>
      </c>
    </row>
    <row r="133" spans="2:47" ht="16.5" thickBot="1">
      <c r="B133" s="52">
        <v>44434</v>
      </c>
      <c r="D133" s="14">
        <v>44538</v>
      </c>
      <c r="E133">
        <v>700</v>
      </c>
      <c r="F133">
        <v>5</v>
      </c>
      <c r="G133" t="s">
        <v>101</v>
      </c>
      <c r="H133" s="24" t="s">
        <v>248</v>
      </c>
      <c r="I133" s="12" t="s">
        <v>51</v>
      </c>
      <c r="J133" s="12"/>
      <c r="K133" s="34" t="s">
        <v>62</v>
      </c>
      <c r="L133" s="34" t="s">
        <v>287</v>
      </c>
      <c r="M133" s="34" t="s">
        <v>62</v>
      </c>
      <c r="N133" s="34" t="s">
        <v>62</v>
      </c>
      <c r="O133" s="34" t="s">
        <v>62</v>
      </c>
      <c r="P133" s="34"/>
      <c r="Q133" s="34"/>
      <c r="R133" s="34"/>
      <c r="S133" s="34" t="s">
        <v>62</v>
      </c>
      <c r="T133" s="34" t="s">
        <v>87</v>
      </c>
      <c r="U133" s="34" t="s">
        <v>62</v>
      </c>
      <c r="V133" s="34" t="s">
        <v>87</v>
      </c>
      <c r="W133" s="34" t="s">
        <v>62</v>
      </c>
      <c r="X133" s="34" t="s">
        <v>62</v>
      </c>
      <c r="Y133" s="34" t="s">
        <v>62</v>
      </c>
      <c r="Z133" s="34" t="s">
        <v>62</v>
      </c>
      <c r="AA133" s="34" t="s">
        <v>62</v>
      </c>
      <c r="AC133" s="12" t="s">
        <v>68</v>
      </c>
      <c r="AD133" s="37" t="s">
        <v>32</v>
      </c>
      <c r="AE133" s="38"/>
      <c r="AF133" s="37"/>
      <c r="AG133" s="38"/>
      <c r="AH133" s="37"/>
      <c r="AI133" s="38"/>
      <c r="AJ133" s="37"/>
      <c r="AK133" s="38"/>
      <c r="AL133" s="37"/>
      <c r="AM133" s="38"/>
      <c r="AN133" s="37"/>
      <c r="AO133" s="38"/>
      <c r="AP133" s="37"/>
      <c r="AQ133" s="38"/>
      <c r="AR133" s="38"/>
      <c r="AS133" s="37"/>
      <c r="AT133" s="12" t="str">
        <f t="shared" si="19"/>
        <v>C</v>
      </c>
      <c r="AU133" s="61" t="str">
        <f t="shared" si="21"/>
        <v>filled</v>
      </c>
    </row>
    <row r="134" spans="2:47" ht="16.5" thickBot="1">
      <c r="B134" s="52">
        <v>44435</v>
      </c>
      <c r="D134" s="14">
        <v>44538</v>
      </c>
      <c r="E134">
        <v>700</v>
      </c>
      <c r="F134">
        <f>2+2/3</f>
        <v>2.6666666666666665</v>
      </c>
      <c r="G134" t="s">
        <v>101</v>
      </c>
      <c r="H134" s="24" t="s">
        <v>249</v>
      </c>
      <c r="I134" s="12" t="s">
        <v>51</v>
      </c>
      <c r="J134" s="12"/>
      <c r="K134" s="34" t="s">
        <v>62</v>
      </c>
      <c r="L134" s="34" t="s">
        <v>287</v>
      </c>
      <c r="M134" s="34" t="s">
        <v>62</v>
      </c>
      <c r="N134" s="34" t="s">
        <v>62</v>
      </c>
      <c r="O134" s="34" t="s">
        <v>62</v>
      </c>
      <c r="P134" s="34"/>
      <c r="Q134" s="34"/>
      <c r="R134" s="34"/>
      <c r="S134" s="34" t="s">
        <v>62</v>
      </c>
      <c r="T134" s="34" t="s">
        <v>87</v>
      </c>
      <c r="U134" s="34" t="s">
        <v>62</v>
      </c>
      <c r="V134" s="34" t="s">
        <v>87</v>
      </c>
      <c r="W134" s="34" t="s">
        <v>62</v>
      </c>
      <c r="X134" s="34" t="s">
        <v>62</v>
      </c>
      <c r="Y134" s="34" t="s">
        <v>62</v>
      </c>
      <c r="Z134" s="34" t="s">
        <v>62</v>
      </c>
      <c r="AA134" s="34" t="s">
        <v>62</v>
      </c>
      <c r="AC134" s="12" t="s">
        <v>68</v>
      </c>
      <c r="AD134" s="37" t="s">
        <v>32</v>
      </c>
      <c r="AE134" s="38"/>
      <c r="AF134" s="37"/>
      <c r="AG134" s="38"/>
      <c r="AH134" s="37"/>
      <c r="AI134" s="38"/>
      <c r="AJ134" s="37"/>
      <c r="AK134" s="38"/>
      <c r="AL134" s="37"/>
      <c r="AM134" s="38"/>
      <c r="AN134" s="37"/>
      <c r="AO134" s="38"/>
      <c r="AP134" s="37"/>
      <c r="AQ134" s="38"/>
      <c r="AR134" s="38"/>
      <c r="AS134" s="37"/>
      <c r="AT134" s="12" t="str">
        <f t="shared" si="19"/>
        <v>C</v>
      </c>
      <c r="AU134" s="61" t="str">
        <f t="shared" si="21"/>
        <v>filled</v>
      </c>
    </row>
    <row r="135" spans="2:47" ht="16.5" thickBot="1">
      <c r="B135" s="52">
        <v>44436</v>
      </c>
      <c r="D135" s="14">
        <v>44538</v>
      </c>
      <c r="E135">
        <v>700</v>
      </c>
      <c r="F135">
        <f>2+5/6</f>
        <v>2.8333333333333335</v>
      </c>
      <c r="G135" t="s">
        <v>34</v>
      </c>
      <c r="H135" s="24" t="s">
        <v>250</v>
      </c>
      <c r="I135" s="12" t="s">
        <v>51</v>
      </c>
      <c r="J135" s="12"/>
      <c r="K135" s="34" t="s">
        <v>62</v>
      </c>
      <c r="L135" s="34" t="s">
        <v>287</v>
      </c>
      <c r="M135" s="34" t="s">
        <v>62</v>
      </c>
      <c r="N135" s="34" t="s">
        <v>62</v>
      </c>
      <c r="O135" s="34" t="s">
        <v>62</v>
      </c>
      <c r="P135" s="34"/>
      <c r="Q135" s="34"/>
      <c r="R135" s="34"/>
      <c r="S135" s="34" t="s">
        <v>62</v>
      </c>
      <c r="T135" s="34" t="s">
        <v>87</v>
      </c>
      <c r="U135" s="34" t="s">
        <v>62</v>
      </c>
      <c r="V135" s="34" t="s">
        <v>87</v>
      </c>
      <c r="W135" s="34" t="s">
        <v>62</v>
      </c>
      <c r="X135" s="34" t="s">
        <v>62</v>
      </c>
      <c r="Y135" s="34" t="s">
        <v>62</v>
      </c>
      <c r="Z135" s="34" t="s">
        <v>62</v>
      </c>
      <c r="AA135" s="34" t="s">
        <v>62</v>
      </c>
      <c r="AC135" s="12" t="s">
        <v>68</v>
      </c>
      <c r="AD135" s="37"/>
      <c r="AE135" s="38"/>
      <c r="AF135" s="37"/>
      <c r="AG135" s="38" t="s">
        <v>32</v>
      </c>
      <c r="AH135" s="37"/>
      <c r="AI135" s="38"/>
      <c r="AJ135" s="37"/>
      <c r="AK135" s="38"/>
      <c r="AL135" s="37"/>
      <c r="AM135" s="38"/>
      <c r="AN135" s="37"/>
      <c r="AO135" s="38"/>
      <c r="AP135" s="37"/>
      <c r="AQ135" s="38"/>
      <c r="AR135" s="38"/>
      <c r="AS135" s="37"/>
      <c r="AT135" s="12" t="str">
        <f t="shared" si="19"/>
        <v>C</v>
      </c>
      <c r="AU135" s="61" t="str">
        <f t="shared" si="21"/>
        <v>filled</v>
      </c>
    </row>
    <row r="136" spans="2:47" ht="16.5" thickBot="1">
      <c r="B136" s="52">
        <v>44437</v>
      </c>
      <c r="D136" s="14">
        <v>44538</v>
      </c>
      <c r="E136">
        <v>700</v>
      </c>
      <c r="F136">
        <v>4</v>
      </c>
      <c r="G136" t="s">
        <v>207</v>
      </c>
      <c r="H136" s="24" t="s">
        <v>251</v>
      </c>
      <c r="I136" s="12" t="s">
        <v>51</v>
      </c>
      <c r="J136" s="12"/>
      <c r="K136" s="34" t="s">
        <v>62</v>
      </c>
      <c r="L136" s="34" t="s">
        <v>287</v>
      </c>
      <c r="M136" s="34" t="s">
        <v>62</v>
      </c>
      <c r="N136" s="34" t="s">
        <v>62</v>
      </c>
      <c r="O136" s="34" t="s">
        <v>62</v>
      </c>
      <c r="P136" s="34"/>
      <c r="Q136" s="34"/>
      <c r="R136" s="34"/>
      <c r="S136" s="34" t="s">
        <v>62</v>
      </c>
      <c r="T136" s="34" t="s">
        <v>87</v>
      </c>
      <c r="U136" s="34" t="s">
        <v>62</v>
      </c>
      <c r="V136" s="34" t="s">
        <v>87</v>
      </c>
      <c r="W136" s="34" t="s">
        <v>62</v>
      </c>
      <c r="X136" s="34" t="s">
        <v>62</v>
      </c>
      <c r="Y136" s="34" t="s">
        <v>62</v>
      </c>
      <c r="Z136" s="34" t="s">
        <v>62</v>
      </c>
      <c r="AA136" s="34" t="s">
        <v>62</v>
      </c>
      <c r="AB136" s="34" t="s">
        <v>285</v>
      </c>
      <c r="AC136" s="12" t="s">
        <v>68</v>
      </c>
      <c r="AD136" s="37"/>
      <c r="AE136" s="38"/>
      <c r="AF136" s="37"/>
      <c r="AG136" s="38"/>
      <c r="AH136" s="37"/>
      <c r="AI136" s="38"/>
      <c r="AJ136" s="37" t="s">
        <v>63</v>
      </c>
      <c r="AK136" s="38"/>
      <c r="AL136" s="37"/>
      <c r="AM136" s="38"/>
      <c r="AN136" s="37"/>
      <c r="AO136" s="38"/>
      <c r="AP136" s="37"/>
      <c r="AQ136" s="38"/>
      <c r="AR136" s="38"/>
      <c r="AS136" s="37"/>
      <c r="AT136" s="12" t="str">
        <f t="shared" si="19"/>
        <v>W</v>
      </c>
      <c r="AU136" s="61" t="str">
        <f t="shared" si="21"/>
        <v>filled</v>
      </c>
    </row>
    <row r="137" spans="2:47" ht="16.5" thickBot="1">
      <c r="B137" s="52">
        <v>44438</v>
      </c>
      <c r="D137" s="14">
        <v>44538</v>
      </c>
      <c r="E137">
        <v>700</v>
      </c>
      <c r="F137">
        <v>5</v>
      </c>
      <c r="G137" t="s">
        <v>178</v>
      </c>
      <c r="H137" s="24" t="s">
        <v>252</v>
      </c>
      <c r="I137" s="12" t="s">
        <v>51</v>
      </c>
      <c r="J137" s="12"/>
      <c r="K137" s="34" t="s">
        <v>62</v>
      </c>
      <c r="L137" s="34" t="s">
        <v>287</v>
      </c>
      <c r="M137" s="34" t="s">
        <v>62</v>
      </c>
      <c r="N137" s="34" t="s">
        <v>62</v>
      </c>
      <c r="O137" s="34" t="s">
        <v>62</v>
      </c>
      <c r="P137" s="34"/>
      <c r="Q137" s="34"/>
      <c r="R137" s="34"/>
      <c r="S137" s="34" t="s">
        <v>62</v>
      </c>
      <c r="T137" s="34" t="s">
        <v>87</v>
      </c>
      <c r="U137" s="34" t="s">
        <v>62</v>
      </c>
      <c r="V137" s="34" t="s">
        <v>87</v>
      </c>
      <c r="W137" s="34" t="s">
        <v>62</v>
      </c>
      <c r="X137" s="34" t="s">
        <v>62</v>
      </c>
      <c r="Y137" s="34" t="s">
        <v>62</v>
      </c>
      <c r="Z137" s="34" t="s">
        <v>62</v>
      </c>
      <c r="AA137" s="34" t="s">
        <v>62</v>
      </c>
      <c r="AC137" s="12" t="s">
        <v>68</v>
      </c>
      <c r="AD137" s="37"/>
      <c r="AE137" s="38"/>
      <c r="AF137" s="37"/>
      <c r="AG137" s="38"/>
      <c r="AH137" s="37"/>
      <c r="AI137" s="38"/>
      <c r="AJ137" s="37"/>
      <c r="AK137" s="38"/>
      <c r="AL137" s="37"/>
      <c r="AM137" s="38"/>
      <c r="AN137" s="37"/>
      <c r="AO137" s="38"/>
      <c r="AP137" s="37"/>
      <c r="AQ137" s="38" t="s">
        <v>32</v>
      </c>
      <c r="AR137" s="38"/>
      <c r="AS137" s="37"/>
      <c r="AT137" s="12" t="str">
        <f t="shared" si="19"/>
        <v>C</v>
      </c>
      <c r="AU137" s="61" t="str">
        <f t="shared" si="21"/>
        <v>filled</v>
      </c>
    </row>
    <row r="138" spans="2:47" ht="15.75">
      <c r="B138" s="54"/>
      <c r="D138" s="14">
        <v>44538</v>
      </c>
      <c r="E138">
        <v>700</v>
      </c>
      <c r="F138">
        <v>2.5</v>
      </c>
      <c r="G138" t="s">
        <v>34</v>
      </c>
      <c r="H138" s="24" t="s">
        <v>253</v>
      </c>
      <c r="I138" s="12" t="s">
        <v>51</v>
      </c>
      <c r="J138" s="12"/>
      <c r="K138" s="34" t="s">
        <v>62</v>
      </c>
      <c r="L138" s="34" t="s">
        <v>287</v>
      </c>
      <c r="M138" s="34" t="s">
        <v>62</v>
      </c>
      <c r="N138" s="34" t="s">
        <v>62</v>
      </c>
      <c r="O138" s="34" t="s">
        <v>62</v>
      </c>
      <c r="P138" s="34"/>
      <c r="Q138" s="34"/>
      <c r="R138" s="34"/>
      <c r="S138" s="34" t="s">
        <v>87</v>
      </c>
      <c r="T138" s="34" t="s">
        <v>87</v>
      </c>
      <c r="U138" s="34" t="s">
        <v>62</v>
      </c>
      <c r="V138" s="34" t="s">
        <v>87</v>
      </c>
      <c r="W138" s="34" t="s">
        <v>62</v>
      </c>
      <c r="X138" s="34" t="s">
        <v>87</v>
      </c>
      <c r="Y138" s="34" t="s">
        <v>87</v>
      </c>
      <c r="Z138" s="34" t="s">
        <v>87</v>
      </c>
      <c r="AA138" s="34" t="s">
        <v>87</v>
      </c>
      <c r="AC138" s="12" t="s">
        <v>68</v>
      </c>
      <c r="AD138" s="37"/>
      <c r="AE138" s="38"/>
      <c r="AF138" s="37"/>
      <c r="AG138" s="38" t="s">
        <v>63</v>
      </c>
      <c r="AH138" s="37"/>
      <c r="AI138" s="38"/>
      <c r="AJ138" s="37"/>
      <c r="AK138" s="38"/>
      <c r="AL138" s="37"/>
      <c r="AM138" s="38"/>
      <c r="AN138" s="37"/>
      <c r="AO138" s="38"/>
      <c r="AP138" s="37"/>
      <c r="AQ138" s="38"/>
      <c r="AR138" s="38"/>
      <c r="AS138" s="37"/>
      <c r="AT138" s="12" t="str">
        <f t="shared" si="19"/>
        <v>W</v>
      </c>
      <c r="AU138" s="61" t="str">
        <f t="shared" si="21"/>
        <v>filled</v>
      </c>
    </row>
    <row r="139" spans="2:47" ht="15.75">
      <c r="B139" s="54"/>
      <c r="D139" s="14">
        <v>44538</v>
      </c>
      <c r="E139">
        <v>700</v>
      </c>
      <c r="F139">
        <v>3</v>
      </c>
      <c r="G139" t="s">
        <v>34</v>
      </c>
      <c r="H139" s="24" t="s">
        <v>254</v>
      </c>
      <c r="I139" s="12" t="s">
        <v>51</v>
      </c>
      <c r="J139" s="12"/>
      <c r="K139" s="34" t="s">
        <v>62</v>
      </c>
      <c r="L139" s="34" t="s">
        <v>287</v>
      </c>
      <c r="M139" s="34" t="s">
        <v>62</v>
      </c>
      <c r="N139" s="34" t="s">
        <v>62</v>
      </c>
      <c r="O139" s="34" t="s">
        <v>62</v>
      </c>
      <c r="P139" s="34"/>
      <c r="Q139" s="34"/>
      <c r="R139" s="34"/>
      <c r="S139" s="34" t="s">
        <v>62</v>
      </c>
      <c r="T139" s="34" t="s">
        <v>87</v>
      </c>
      <c r="U139" s="34" t="s">
        <v>62</v>
      </c>
      <c r="V139" s="34" t="s">
        <v>87</v>
      </c>
      <c r="W139" s="34" t="s">
        <v>62</v>
      </c>
      <c r="X139" s="34" t="s">
        <v>62</v>
      </c>
      <c r="Y139" s="34" t="s">
        <v>62</v>
      </c>
      <c r="Z139" s="34" t="s">
        <v>62</v>
      </c>
      <c r="AA139" s="34" t="s">
        <v>62</v>
      </c>
      <c r="AC139" s="12" t="s">
        <v>68</v>
      </c>
      <c r="AD139" s="37"/>
      <c r="AE139" s="38"/>
      <c r="AF139" s="37"/>
      <c r="AG139" s="38" t="s">
        <v>32</v>
      </c>
      <c r="AH139" s="37"/>
      <c r="AI139" s="38"/>
      <c r="AJ139" s="37"/>
      <c r="AK139" s="38"/>
      <c r="AL139" s="37"/>
      <c r="AM139" s="38"/>
      <c r="AN139" s="37"/>
      <c r="AO139" s="38"/>
      <c r="AP139" s="37"/>
      <c r="AQ139" s="38"/>
      <c r="AR139" s="38"/>
      <c r="AS139" s="37"/>
      <c r="AT139" s="12" t="str">
        <f t="shared" si="19"/>
        <v>C</v>
      </c>
      <c r="AU139" s="61" t="str">
        <f t="shared" si="21"/>
        <v>filled</v>
      </c>
    </row>
    <row r="140" spans="2:47" ht="16.5" thickBot="1">
      <c r="B140" s="54"/>
      <c r="D140" s="14">
        <v>44538</v>
      </c>
      <c r="E140">
        <v>700</v>
      </c>
      <c r="F140">
        <f>3.6</f>
        <v>3.6</v>
      </c>
      <c r="G140" t="s">
        <v>46</v>
      </c>
      <c r="H140" s="24" t="s">
        <v>255</v>
      </c>
      <c r="I140" s="12" t="s">
        <v>51</v>
      </c>
      <c r="J140" s="12"/>
      <c r="K140" s="34" t="s">
        <v>62</v>
      </c>
      <c r="L140" s="34" t="s">
        <v>287</v>
      </c>
      <c r="M140" s="34" t="s">
        <v>62</v>
      </c>
      <c r="N140" s="34" t="s">
        <v>62</v>
      </c>
      <c r="O140" s="34" t="s">
        <v>62</v>
      </c>
      <c r="P140" s="34"/>
      <c r="Q140" s="34"/>
      <c r="R140" s="34"/>
      <c r="S140" s="34" t="s">
        <v>62</v>
      </c>
      <c r="T140" s="34" t="s">
        <v>87</v>
      </c>
      <c r="U140" s="34" t="s">
        <v>62</v>
      </c>
      <c r="V140" s="34" t="s">
        <v>87</v>
      </c>
      <c r="W140" s="34" t="s">
        <v>62</v>
      </c>
      <c r="X140" s="34" t="s">
        <v>62</v>
      </c>
      <c r="Y140" s="34" t="s">
        <v>62</v>
      </c>
      <c r="Z140" s="34" t="s">
        <v>62</v>
      </c>
      <c r="AA140" s="34" t="s">
        <v>62</v>
      </c>
      <c r="AC140" s="12" t="s">
        <v>68</v>
      </c>
      <c r="AD140" s="37"/>
      <c r="AE140" s="38"/>
      <c r="AF140" s="38" t="s">
        <v>32</v>
      </c>
      <c r="AG140" s="38"/>
      <c r="AH140" s="37"/>
      <c r="AI140" s="38"/>
      <c r="AJ140" s="37"/>
      <c r="AK140" s="38"/>
      <c r="AL140" s="37"/>
      <c r="AM140" s="38"/>
      <c r="AN140" s="37"/>
      <c r="AO140" s="38"/>
      <c r="AP140" s="37"/>
      <c r="AQ140" s="38"/>
      <c r="AR140" s="38"/>
      <c r="AS140" s="37"/>
      <c r="AT140" s="12" t="str">
        <f t="shared" si="19"/>
        <v>C</v>
      </c>
      <c r="AU140" s="61" t="str">
        <f t="shared" si="21"/>
        <v>filled</v>
      </c>
    </row>
    <row r="141" spans="2:47" ht="16.5" thickBot="1">
      <c r="B141" s="56" t="s">
        <v>146</v>
      </c>
      <c r="D141" s="14">
        <v>44538</v>
      </c>
      <c r="E141">
        <v>700</v>
      </c>
      <c r="F141">
        <v>2.5</v>
      </c>
      <c r="G141" t="s">
        <v>236</v>
      </c>
      <c r="H141" s="24" t="s">
        <v>256</v>
      </c>
      <c r="I141" s="12" t="s">
        <v>51</v>
      </c>
      <c r="J141" s="12"/>
      <c r="K141" s="34" t="s">
        <v>62</v>
      </c>
      <c r="L141" s="34" t="s">
        <v>287</v>
      </c>
      <c r="M141" s="34" t="s">
        <v>62</v>
      </c>
      <c r="N141" s="34" t="s">
        <v>62</v>
      </c>
      <c r="O141" s="34" t="s">
        <v>62</v>
      </c>
      <c r="P141" s="34"/>
      <c r="Q141" s="34"/>
      <c r="R141" s="34"/>
      <c r="S141" s="34" t="s">
        <v>62</v>
      </c>
      <c r="T141" s="34" t="s">
        <v>87</v>
      </c>
      <c r="U141" s="34" t="s">
        <v>62</v>
      </c>
      <c r="V141" s="34" t="s">
        <v>87</v>
      </c>
      <c r="W141" s="34" t="s">
        <v>62</v>
      </c>
      <c r="X141" s="34" t="s">
        <v>62</v>
      </c>
      <c r="Y141" s="34" t="s">
        <v>62</v>
      </c>
      <c r="Z141" s="34" t="s">
        <v>62</v>
      </c>
      <c r="AA141" s="34" t="s">
        <v>62</v>
      </c>
      <c r="AC141" s="12" t="s">
        <v>68</v>
      </c>
      <c r="AD141" s="37"/>
      <c r="AE141" s="38"/>
      <c r="AF141" s="37"/>
      <c r="AG141" s="38"/>
      <c r="AH141" s="37"/>
      <c r="AI141" s="38"/>
      <c r="AJ141" s="37"/>
      <c r="AK141" s="38"/>
      <c r="AL141" s="37" t="s">
        <v>32</v>
      </c>
      <c r="AM141" s="38"/>
      <c r="AN141" s="37"/>
      <c r="AO141" s="38"/>
      <c r="AP141" s="37"/>
      <c r="AQ141" s="38"/>
      <c r="AR141" s="38"/>
      <c r="AS141" s="37"/>
      <c r="AT141" s="12" t="str">
        <f t="shared" si="19"/>
        <v>C</v>
      </c>
      <c r="AU141" s="61" t="str">
        <f t="shared" si="21"/>
        <v>filled</v>
      </c>
    </row>
    <row r="142" spans="2:47" ht="16.5" thickBot="1">
      <c r="B142" s="51" t="s">
        <v>24</v>
      </c>
      <c r="D142" s="14">
        <v>44538</v>
      </c>
      <c r="E142">
        <v>700</v>
      </c>
      <c r="F142">
        <v>4.55</v>
      </c>
      <c r="G142" t="s">
        <v>46</v>
      </c>
      <c r="H142" s="24" t="s">
        <v>257</v>
      </c>
      <c r="I142" s="12" t="s">
        <v>51</v>
      </c>
      <c r="J142" s="12"/>
      <c r="K142" s="34" t="s">
        <v>62</v>
      </c>
      <c r="L142" s="34" t="s">
        <v>287</v>
      </c>
      <c r="M142" s="34" t="s">
        <v>62</v>
      </c>
      <c r="N142" s="34" t="s">
        <v>62</v>
      </c>
      <c r="O142" s="34" t="s">
        <v>62</v>
      </c>
      <c r="P142" s="34"/>
      <c r="Q142" s="34"/>
      <c r="R142" s="34"/>
      <c r="S142" s="34" t="s">
        <v>62</v>
      </c>
      <c r="T142" s="34" t="s">
        <v>87</v>
      </c>
      <c r="U142" s="34" t="s">
        <v>62</v>
      </c>
      <c r="V142" s="34" t="s">
        <v>87</v>
      </c>
      <c r="W142" s="34" t="s">
        <v>62</v>
      </c>
      <c r="X142" s="34" t="s">
        <v>62</v>
      </c>
      <c r="Y142" s="34" t="s">
        <v>62</v>
      </c>
      <c r="Z142" s="34" t="s">
        <v>62</v>
      </c>
      <c r="AA142" s="34" t="s">
        <v>62</v>
      </c>
      <c r="AC142" s="12" t="s">
        <v>68</v>
      </c>
      <c r="AD142" s="37"/>
      <c r="AE142" s="38"/>
      <c r="AF142" s="37" t="s">
        <v>63</v>
      </c>
      <c r="AG142" s="38"/>
      <c r="AH142" s="37"/>
      <c r="AI142" s="38"/>
      <c r="AJ142" s="37"/>
      <c r="AK142" s="38"/>
      <c r="AL142" s="37"/>
      <c r="AM142" s="38"/>
      <c r="AN142" s="37"/>
      <c r="AO142" s="38"/>
      <c r="AP142" s="37"/>
      <c r="AQ142" s="38"/>
      <c r="AR142" s="38"/>
      <c r="AS142" s="37"/>
      <c r="AT142" s="12" t="str">
        <f t="shared" si="19"/>
        <v>W</v>
      </c>
      <c r="AU142" s="61" t="str">
        <f t="shared" si="21"/>
        <v>filled</v>
      </c>
    </row>
    <row r="143" spans="2:47" ht="16.5" thickBot="1">
      <c r="B143" s="55" t="s">
        <v>147</v>
      </c>
      <c r="D143" s="14">
        <v>44538</v>
      </c>
      <c r="E143">
        <v>700</v>
      </c>
      <c r="F143">
        <f>3+41/60</f>
        <v>3.6833333333333336</v>
      </c>
      <c r="G143" t="s">
        <v>34</v>
      </c>
      <c r="H143" s="24" t="s">
        <v>258</v>
      </c>
      <c r="I143" s="12" t="s">
        <v>51</v>
      </c>
      <c r="J143" s="12"/>
      <c r="K143" s="34" t="s">
        <v>62</v>
      </c>
      <c r="L143" s="34" t="s">
        <v>287</v>
      </c>
      <c r="M143" s="34" t="s">
        <v>62</v>
      </c>
      <c r="N143" s="34" t="s">
        <v>62</v>
      </c>
      <c r="O143" s="34" t="s">
        <v>62</v>
      </c>
      <c r="P143" s="34"/>
      <c r="Q143" s="34"/>
      <c r="R143" s="34"/>
      <c r="S143" s="34" t="s">
        <v>62</v>
      </c>
      <c r="T143" s="34" t="s">
        <v>87</v>
      </c>
      <c r="U143" s="34" t="s">
        <v>62</v>
      </c>
      <c r="V143" s="34" t="s">
        <v>87</v>
      </c>
      <c r="W143" s="34" t="s">
        <v>62</v>
      </c>
      <c r="X143" s="34" t="s">
        <v>62</v>
      </c>
      <c r="Y143" s="34" t="s">
        <v>62</v>
      </c>
      <c r="Z143" s="34" t="s">
        <v>62</v>
      </c>
      <c r="AA143" s="34" t="s">
        <v>62</v>
      </c>
      <c r="AC143" s="12" t="s">
        <v>68</v>
      </c>
      <c r="AD143" s="37"/>
      <c r="AE143" s="38"/>
      <c r="AF143" s="37"/>
      <c r="AG143" s="38" t="s">
        <v>32</v>
      </c>
      <c r="AH143" s="37"/>
      <c r="AI143" s="38"/>
      <c r="AJ143" s="37"/>
      <c r="AK143" s="38"/>
      <c r="AL143" s="37"/>
      <c r="AM143" s="38"/>
      <c r="AN143" s="37"/>
      <c r="AO143" s="38"/>
      <c r="AP143" s="37"/>
      <c r="AQ143" s="38"/>
      <c r="AR143" s="38"/>
      <c r="AS143" s="37"/>
      <c r="AT143" s="12" t="str">
        <f t="shared" si="19"/>
        <v>C</v>
      </c>
      <c r="AU143" s="61" t="str">
        <f t="shared" si="21"/>
        <v>filled</v>
      </c>
    </row>
    <row r="144" spans="2:47" ht="16.5" thickBot="1">
      <c r="B144" s="55" t="s">
        <v>148</v>
      </c>
      <c r="D144" s="14">
        <v>44538</v>
      </c>
      <c r="E144">
        <v>700</v>
      </c>
      <c r="F144">
        <v>2.75</v>
      </c>
      <c r="G144" t="s">
        <v>101</v>
      </c>
      <c r="H144" s="24" t="s">
        <v>259</v>
      </c>
      <c r="I144" s="12" t="s">
        <v>51</v>
      </c>
      <c r="J144" s="12"/>
      <c r="K144" s="34" t="s">
        <v>62</v>
      </c>
      <c r="L144" s="34" t="s">
        <v>287</v>
      </c>
      <c r="M144" s="34" t="s">
        <v>62</v>
      </c>
      <c r="N144" s="34" t="s">
        <v>62</v>
      </c>
      <c r="O144" s="34" t="s">
        <v>62</v>
      </c>
      <c r="P144" s="34"/>
      <c r="Q144" s="34"/>
      <c r="R144" s="34"/>
      <c r="S144" s="34" t="s">
        <v>62</v>
      </c>
      <c r="T144" s="34" t="s">
        <v>87</v>
      </c>
      <c r="U144" s="34" t="s">
        <v>62</v>
      </c>
      <c r="V144" s="34" t="s">
        <v>87</v>
      </c>
      <c r="W144" s="34" t="s">
        <v>62</v>
      </c>
      <c r="X144" s="34" t="s">
        <v>62</v>
      </c>
      <c r="Y144" s="34" t="s">
        <v>62</v>
      </c>
      <c r="Z144" s="34" t="s">
        <v>62</v>
      </c>
      <c r="AA144" s="34" t="s">
        <v>62</v>
      </c>
      <c r="AC144" s="12" t="s">
        <v>68</v>
      </c>
      <c r="AD144" s="37" t="s">
        <v>32</v>
      </c>
      <c r="AE144" s="38"/>
      <c r="AF144" s="37"/>
      <c r="AG144" s="38"/>
      <c r="AH144" s="37"/>
      <c r="AI144" s="38"/>
      <c r="AJ144" s="37"/>
      <c r="AK144" s="38"/>
      <c r="AL144" s="37"/>
      <c r="AM144" s="38"/>
      <c r="AN144" s="37"/>
      <c r="AO144" s="38"/>
      <c r="AP144" s="37"/>
      <c r="AQ144" s="38"/>
      <c r="AR144" s="38"/>
      <c r="AS144" s="37"/>
      <c r="AT144" s="12" t="str">
        <f t="shared" ref="AT144:AT204" si="22">IF(AU144="filled",IF(COUNTIF($AD144:$AS144,"1C"),"C","W"),"")</f>
        <v>C</v>
      </c>
      <c r="AU144" s="61" t="str">
        <f t="shared" si="21"/>
        <v>filled</v>
      </c>
    </row>
    <row r="145" spans="2:47" ht="15.75">
      <c r="B145" s="54"/>
      <c r="D145" s="14">
        <v>44538</v>
      </c>
      <c r="E145">
        <v>700</v>
      </c>
      <c r="F145">
        <v>5</v>
      </c>
      <c r="G145" t="s">
        <v>101</v>
      </c>
      <c r="H145" s="24" t="s">
        <v>260</v>
      </c>
      <c r="I145" s="12" t="s">
        <v>51</v>
      </c>
      <c r="J145" s="12"/>
      <c r="K145" s="34" t="s">
        <v>62</v>
      </c>
      <c r="L145" s="34" t="s">
        <v>287</v>
      </c>
      <c r="M145" s="34" t="s">
        <v>62</v>
      </c>
      <c r="N145" s="34" t="s">
        <v>62</v>
      </c>
      <c r="O145" s="34" t="s">
        <v>62</v>
      </c>
      <c r="P145" s="34"/>
      <c r="Q145" s="34"/>
      <c r="R145" s="34"/>
      <c r="S145" s="34" t="s">
        <v>62</v>
      </c>
      <c r="T145" s="34" t="s">
        <v>87</v>
      </c>
      <c r="U145" s="34" t="s">
        <v>62</v>
      </c>
      <c r="V145" s="34" t="s">
        <v>87</v>
      </c>
      <c r="W145" s="34" t="s">
        <v>62</v>
      </c>
      <c r="X145" s="34" t="s">
        <v>62</v>
      </c>
      <c r="Y145" s="34" t="s">
        <v>62</v>
      </c>
      <c r="Z145" s="34" t="s">
        <v>62</v>
      </c>
      <c r="AA145" s="34" t="s">
        <v>62</v>
      </c>
      <c r="AC145" s="12" t="s">
        <v>68</v>
      </c>
      <c r="AD145" s="37" t="s">
        <v>32</v>
      </c>
      <c r="AE145" s="38"/>
      <c r="AF145" s="37"/>
      <c r="AG145" s="38"/>
      <c r="AH145" s="37"/>
      <c r="AI145" s="38"/>
      <c r="AJ145" s="37"/>
      <c r="AK145" s="38"/>
      <c r="AL145" s="37"/>
      <c r="AM145" s="38"/>
      <c r="AN145" s="37"/>
      <c r="AO145" s="38"/>
      <c r="AP145" s="37"/>
      <c r="AQ145" s="38"/>
      <c r="AR145" s="38"/>
      <c r="AS145" s="37"/>
      <c r="AT145" s="12" t="str">
        <f t="shared" si="22"/>
        <v>C</v>
      </c>
      <c r="AU145" s="61" t="str">
        <f t="shared" si="21"/>
        <v>filled</v>
      </c>
    </row>
    <row r="146" spans="2:47" ht="16.5" thickBot="1">
      <c r="B146" s="54"/>
      <c r="D146" s="14">
        <v>44538</v>
      </c>
      <c r="E146">
        <v>700</v>
      </c>
      <c r="F146">
        <v>1.76</v>
      </c>
      <c r="G146" t="s">
        <v>101</v>
      </c>
      <c r="H146" s="24" t="s">
        <v>261</v>
      </c>
      <c r="I146" s="12" t="s">
        <v>51</v>
      </c>
      <c r="J146" s="12"/>
      <c r="K146" s="34" t="s">
        <v>62</v>
      </c>
      <c r="L146" s="34" t="s">
        <v>287</v>
      </c>
      <c r="M146" s="34" t="s">
        <v>62</v>
      </c>
      <c r="N146" s="34" t="s">
        <v>62</v>
      </c>
      <c r="O146" s="34" t="s">
        <v>62</v>
      </c>
      <c r="P146" s="34"/>
      <c r="Q146" s="34"/>
      <c r="R146" s="34"/>
      <c r="S146" s="34" t="s">
        <v>62</v>
      </c>
      <c r="T146" s="34" t="s">
        <v>87</v>
      </c>
      <c r="U146" s="34" t="s">
        <v>62</v>
      </c>
      <c r="V146" s="34" t="s">
        <v>87</v>
      </c>
      <c r="W146" s="34" t="s">
        <v>62</v>
      </c>
      <c r="X146" s="34" t="s">
        <v>62</v>
      </c>
      <c r="Y146" s="34" t="s">
        <v>62</v>
      </c>
      <c r="Z146" s="34" t="s">
        <v>62</v>
      </c>
      <c r="AA146" s="34" t="s">
        <v>62</v>
      </c>
      <c r="AB146" t="s">
        <v>286</v>
      </c>
      <c r="AC146" s="12" t="s">
        <v>68</v>
      </c>
      <c r="AD146" s="37" t="s">
        <v>63</v>
      </c>
      <c r="AE146" s="38"/>
      <c r="AF146" s="37"/>
      <c r="AG146" s="38"/>
      <c r="AH146" s="37"/>
      <c r="AI146" s="38"/>
      <c r="AJ146" s="37"/>
      <c r="AK146" s="38"/>
      <c r="AL146" s="37"/>
      <c r="AM146" s="38"/>
      <c r="AN146" s="37"/>
      <c r="AO146" s="38"/>
      <c r="AP146" s="37"/>
      <c r="AQ146" s="38"/>
      <c r="AR146" s="38"/>
      <c r="AS146" s="37"/>
      <c r="AT146" s="12" t="str">
        <f t="shared" si="22"/>
        <v>W</v>
      </c>
      <c r="AU146" s="61" t="str">
        <f t="shared" si="21"/>
        <v>filled</v>
      </c>
    </row>
    <row r="147" spans="2:47" ht="16.5" thickBot="1">
      <c r="B147" s="56" t="s">
        <v>149</v>
      </c>
      <c r="D147" s="14">
        <v>44538</v>
      </c>
      <c r="E147">
        <v>700</v>
      </c>
      <c r="F147">
        <v>4</v>
      </c>
      <c r="G147" t="s">
        <v>44</v>
      </c>
      <c r="H147" s="24" t="s">
        <v>262</v>
      </c>
      <c r="I147" s="12" t="s">
        <v>51</v>
      </c>
      <c r="J147" s="12"/>
      <c r="K147" s="34" t="s">
        <v>62</v>
      </c>
      <c r="L147" s="34" t="s">
        <v>287</v>
      </c>
      <c r="M147" s="34" t="s">
        <v>62</v>
      </c>
      <c r="N147" s="34" t="s">
        <v>62</v>
      </c>
      <c r="O147" s="34" t="s">
        <v>62</v>
      </c>
      <c r="P147" s="34" t="s">
        <v>87</v>
      </c>
      <c r="Q147" s="34" t="s">
        <v>87</v>
      </c>
      <c r="R147" s="34" t="s">
        <v>87</v>
      </c>
      <c r="S147" s="34" t="s">
        <v>62</v>
      </c>
      <c r="T147" s="34" t="s">
        <v>87</v>
      </c>
      <c r="U147" s="34" t="s">
        <v>62</v>
      </c>
      <c r="V147" s="34" t="s">
        <v>87</v>
      </c>
      <c r="W147" s="34" t="s">
        <v>62</v>
      </c>
      <c r="X147" s="34" t="s">
        <v>62</v>
      </c>
      <c r="Y147" s="34" t="s">
        <v>62</v>
      </c>
      <c r="Z147" s="34" t="s">
        <v>62</v>
      </c>
      <c r="AA147" s="34" t="s">
        <v>62</v>
      </c>
      <c r="AC147" s="12" t="s">
        <v>68</v>
      </c>
      <c r="AD147" s="37"/>
      <c r="AE147" s="38"/>
      <c r="AF147" s="37"/>
      <c r="AG147" s="38"/>
      <c r="AH147" s="37"/>
      <c r="AI147" s="38"/>
      <c r="AJ147" s="37"/>
      <c r="AK147" s="38"/>
      <c r="AL147" s="37"/>
      <c r="AM147" s="38"/>
      <c r="AN147" s="37"/>
      <c r="AO147" s="38"/>
      <c r="AP147" s="37"/>
      <c r="AQ147" s="38"/>
      <c r="AR147" s="38" t="s">
        <v>63</v>
      </c>
      <c r="AS147" s="37"/>
      <c r="AT147" s="12" t="str">
        <f t="shared" si="22"/>
        <v>W</v>
      </c>
      <c r="AU147" s="61" t="str">
        <f t="shared" si="21"/>
        <v>filled</v>
      </c>
    </row>
    <row r="148" spans="2:47" ht="16.5" thickBot="1">
      <c r="B148" s="51" t="s">
        <v>24</v>
      </c>
      <c r="D148" s="14">
        <v>44541</v>
      </c>
      <c r="E148">
        <v>700</v>
      </c>
      <c r="F148">
        <v>3</v>
      </c>
      <c r="G148" t="s">
        <v>238</v>
      </c>
      <c r="H148" s="24" t="s">
        <v>263</v>
      </c>
      <c r="I148" s="12" t="s">
        <v>51</v>
      </c>
      <c r="J148" s="12"/>
      <c r="K148" s="34" t="s">
        <v>62</v>
      </c>
      <c r="L148" s="34" t="s">
        <v>287</v>
      </c>
      <c r="M148" s="34" t="s">
        <v>62</v>
      </c>
      <c r="N148" s="34" t="s">
        <v>62</v>
      </c>
      <c r="O148" s="34" t="s">
        <v>62</v>
      </c>
      <c r="P148" s="34" t="s">
        <v>87</v>
      </c>
      <c r="Q148" s="34" t="s">
        <v>87</v>
      </c>
      <c r="R148" s="34" t="s">
        <v>87</v>
      </c>
      <c r="S148" s="34" t="s">
        <v>87</v>
      </c>
      <c r="T148" s="34" t="s">
        <v>87</v>
      </c>
      <c r="U148" s="34" t="s">
        <v>87</v>
      </c>
      <c r="V148" s="34" t="s">
        <v>87</v>
      </c>
      <c r="W148" s="34" t="s">
        <v>62</v>
      </c>
      <c r="X148" s="34" t="s">
        <v>87</v>
      </c>
      <c r="Y148" s="34" t="s">
        <v>62</v>
      </c>
      <c r="Z148" s="34" t="s">
        <v>62</v>
      </c>
      <c r="AA148" s="34" t="s">
        <v>287</v>
      </c>
      <c r="AB148" s="34" t="s">
        <v>288</v>
      </c>
      <c r="AC148" s="12" t="s">
        <v>68</v>
      </c>
      <c r="AD148" s="37"/>
      <c r="AE148" s="38"/>
      <c r="AF148" s="37"/>
      <c r="AG148" s="38"/>
      <c r="AH148" s="37"/>
      <c r="AI148" s="38"/>
      <c r="AJ148" s="37"/>
      <c r="AK148" s="38"/>
      <c r="AL148" s="37"/>
      <c r="AM148" s="38"/>
      <c r="AN148" s="37"/>
      <c r="AO148" s="38" t="s">
        <v>63</v>
      </c>
      <c r="AP148" s="37"/>
      <c r="AQ148" s="38"/>
      <c r="AR148" s="38"/>
      <c r="AS148" s="37"/>
      <c r="AT148" s="12" t="str">
        <f t="shared" si="22"/>
        <v>W</v>
      </c>
      <c r="AU148" s="61" t="str">
        <f t="shared" si="21"/>
        <v>filled</v>
      </c>
    </row>
    <row r="149" spans="2:47" ht="16.5" thickBot="1">
      <c r="B149" s="52">
        <v>44230</v>
      </c>
      <c r="D149" s="14">
        <v>44541</v>
      </c>
      <c r="E149">
        <v>700</v>
      </c>
      <c r="F149">
        <v>4</v>
      </c>
      <c r="G149" t="s">
        <v>238</v>
      </c>
      <c r="H149" s="24" t="s">
        <v>264</v>
      </c>
      <c r="I149" s="12" t="s">
        <v>51</v>
      </c>
      <c r="J149" s="12"/>
      <c r="K149" s="34" t="s">
        <v>62</v>
      </c>
      <c r="L149" s="34" t="s">
        <v>87</v>
      </c>
      <c r="M149" s="34" t="s">
        <v>62</v>
      </c>
      <c r="N149" s="34" t="s">
        <v>62</v>
      </c>
      <c r="O149" s="34" t="s">
        <v>62</v>
      </c>
      <c r="P149" s="34" t="s">
        <v>87</v>
      </c>
      <c r="Q149" s="34" t="s">
        <v>87</v>
      </c>
      <c r="R149" s="34" t="s">
        <v>87</v>
      </c>
      <c r="S149" s="34" t="s">
        <v>87</v>
      </c>
      <c r="T149" s="34" t="s">
        <v>87</v>
      </c>
      <c r="U149" s="34" t="s">
        <v>87</v>
      </c>
      <c r="V149" s="34" t="s">
        <v>87</v>
      </c>
      <c r="W149" s="34" t="s">
        <v>87</v>
      </c>
      <c r="X149" s="34" t="s">
        <v>87</v>
      </c>
      <c r="Y149" s="34" t="s">
        <v>62</v>
      </c>
      <c r="Z149" s="34" t="s">
        <v>62</v>
      </c>
      <c r="AA149" s="34" t="s">
        <v>287</v>
      </c>
      <c r="AB149" s="34" t="s">
        <v>288</v>
      </c>
      <c r="AC149" s="12" t="s">
        <v>68</v>
      </c>
      <c r="AD149" s="37"/>
      <c r="AE149" s="38"/>
      <c r="AF149" s="37"/>
      <c r="AG149" s="38"/>
      <c r="AH149" s="37"/>
      <c r="AI149" s="38"/>
      <c r="AJ149" s="37"/>
      <c r="AK149" s="38"/>
      <c r="AL149" s="37"/>
      <c r="AM149" s="38"/>
      <c r="AN149" s="37"/>
      <c r="AO149" s="38" t="s">
        <v>63</v>
      </c>
      <c r="AP149" s="37"/>
      <c r="AQ149" s="38"/>
      <c r="AR149" s="38"/>
      <c r="AS149" s="37"/>
      <c r="AT149" s="12" t="str">
        <f t="shared" si="22"/>
        <v>W</v>
      </c>
      <c r="AU149" s="61" t="str">
        <f t="shared" si="21"/>
        <v>filled</v>
      </c>
    </row>
    <row r="150" spans="2:47" ht="16.5" thickBot="1">
      <c r="B150" s="52">
        <v>44231</v>
      </c>
      <c r="D150" s="14">
        <v>44541</v>
      </c>
      <c r="E150" t="s">
        <v>38</v>
      </c>
      <c r="F150">
        <v>4</v>
      </c>
      <c r="G150" t="s">
        <v>34</v>
      </c>
      <c r="H150" s="24" t="s">
        <v>265</v>
      </c>
      <c r="I150" s="12" t="s">
        <v>51</v>
      </c>
      <c r="J150" s="12"/>
      <c r="K150" s="34" t="s">
        <v>62</v>
      </c>
      <c r="L150" s="34" t="s">
        <v>87</v>
      </c>
      <c r="M150" s="34" t="s">
        <v>62</v>
      </c>
      <c r="N150" s="34" t="s">
        <v>62</v>
      </c>
      <c r="O150" s="34" t="s">
        <v>62</v>
      </c>
      <c r="P150" s="34" t="s">
        <v>87</v>
      </c>
      <c r="Q150" s="34" t="s">
        <v>87</v>
      </c>
      <c r="R150" s="34" t="s">
        <v>87</v>
      </c>
      <c r="S150" s="34" t="s">
        <v>87</v>
      </c>
      <c r="T150" s="34" t="s">
        <v>87</v>
      </c>
      <c r="U150" s="34" t="s">
        <v>87</v>
      </c>
      <c r="V150" s="34" t="s">
        <v>87</v>
      </c>
      <c r="W150" s="34" t="s">
        <v>87</v>
      </c>
      <c r="X150" s="34" t="s">
        <v>87</v>
      </c>
      <c r="Y150" s="34" t="s">
        <v>62</v>
      </c>
      <c r="Z150" s="34" t="s">
        <v>62</v>
      </c>
      <c r="AA150" s="34" t="s">
        <v>287</v>
      </c>
      <c r="AB150" s="34" t="s">
        <v>288</v>
      </c>
      <c r="AC150" s="12" t="s">
        <v>68</v>
      </c>
      <c r="AD150" s="37"/>
      <c r="AE150" s="38"/>
      <c r="AF150" s="37"/>
      <c r="AG150" s="38" t="s">
        <v>63</v>
      </c>
      <c r="AH150" s="37"/>
      <c r="AI150" s="38"/>
      <c r="AJ150" s="37"/>
      <c r="AK150" s="38"/>
      <c r="AL150" s="37"/>
      <c r="AM150" s="38"/>
      <c r="AN150" s="37"/>
      <c r="AO150" s="38"/>
      <c r="AP150" s="37"/>
      <c r="AQ150" s="38"/>
      <c r="AR150" s="38"/>
      <c r="AS150" s="37"/>
      <c r="AT150" s="12" t="str">
        <f t="shared" si="22"/>
        <v>W</v>
      </c>
      <c r="AU150" s="61" t="str">
        <f t="shared" si="21"/>
        <v>filled</v>
      </c>
    </row>
    <row r="151" spans="2:47" ht="16.5" thickBot="1">
      <c r="B151" s="52">
        <v>44232</v>
      </c>
      <c r="D151" s="14">
        <v>44541</v>
      </c>
      <c r="E151" t="s">
        <v>38</v>
      </c>
      <c r="F151">
        <v>3.75</v>
      </c>
      <c r="G151" t="s">
        <v>173</v>
      </c>
      <c r="H151" s="53" t="s">
        <v>142</v>
      </c>
      <c r="I151" s="12" t="s">
        <v>51</v>
      </c>
      <c r="J151" s="12"/>
      <c r="K151" s="34" t="s">
        <v>62</v>
      </c>
      <c r="L151" s="34" t="s">
        <v>87</v>
      </c>
      <c r="M151" s="34" t="s">
        <v>62</v>
      </c>
      <c r="N151" s="34" t="s">
        <v>62</v>
      </c>
      <c r="O151" s="34" t="s">
        <v>62</v>
      </c>
      <c r="P151" s="34" t="s">
        <v>62</v>
      </c>
      <c r="Q151" s="34" t="s">
        <v>62</v>
      </c>
      <c r="R151" s="34" t="s">
        <v>87</v>
      </c>
      <c r="S151" s="34" t="s">
        <v>303</v>
      </c>
      <c r="T151" s="34" t="s">
        <v>87</v>
      </c>
      <c r="U151" s="34" t="s">
        <v>62</v>
      </c>
      <c r="V151" s="34" t="s">
        <v>87</v>
      </c>
      <c r="W151" s="34" t="s">
        <v>62</v>
      </c>
      <c r="X151" s="34" t="s">
        <v>87</v>
      </c>
      <c r="Y151" s="34" t="s">
        <v>62</v>
      </c>
      <c r="Z151" s="34" t="s">
        <v>62</v>
      </c>
      <c r="AA151" s="34" t="s">
        <v>62</v>
      </c>
      <c r="AB151" s="34"/>
      <c r="AC151" s="12" t="s">
        <v>68</v>
      </c>
      <c r="AD151" s="37"/>
      <c r="AE151" s="38"/>
      <c r="AF151" s="37"/>
      <c r="AG151" s="38"/>
      <c r="AH151" s="37"/>
      <c r="AI151" s="38" t="s">
        <v>63</v>
      </c>
      <c r="AJ151" s="37"/>
      <c r="AK151" s="38"/>
      <c r="AL151" s="37"/>
      <c r="AM151" s="38"/>
      <c r="AN151" s="37"/>
      <c r="AO151" s="38"/>
      <c r="AP151" s="37"/>
      <c r="AQ151" s="38"/>
      <c r="AR151" s="38"/>
      <c r="AS151" s="37"/>
      <c r="AT151" s="12" t="str">
        <f t="shared" si="22"/>
        <v>W</v>
      </c>
      <c r="AU151" s="61" t="str">
        <f t="shared" si="21"/>
        <v>filled</v>
      </c>
    </row>
    <row r="152" spans="2:47" ht="16.5" thickBot="1">
      <c r="B152" s="52">
        <v>44233</v>
      </c>
      <c r="D152" s="14">
        <v>44541</v>
      </c>
      <c r="E152" t="s">
        <v>38</v>
      </c>
      <c r="F152">
        <v>4</v>
      </c>
      <c r="G152" t="s">
        <v>238</v>
      </c>
      <c r="H152" s="53" t="s">
        <v>142</v>
      </c>
      <c r="I152" s="12"/>
      <c r="J152" s="12"/>
      <c r="K152" s="34" t="s">
        <v>62</v>
      </c>
      <c r="L152" s="34" t="s">
        <v>87</v>
      </c>
      <c r="M152" s="34" t="s">
        <v>62</v>
      </c>
      <c r="N152" s="34" t="s">
        <v>62</v>
      </c>
      <c r="O152" s="34" t="s">
        <v>62</v>
      </c>
      <c r="P152" s="34" t="s">
        <v>62</v>
      </c>
      <c r="Q152" s="34" t="s">
        <v>62</v>
      </c>
      <c r="R152" s="34" t="s">
        <v>62</v>
      </c>
      <c r="S152" s="34" t="s">
        <v>62</v>
      </c>
      <c r="T152" s="34" t="s">
        <v>87</v>
      </c>
      <c r="U152" s="34" t="s">
        <v>87</v>
      </c>
      <c r="V152" s="34" t="s">
        <v>87</v>
      </c>
      <c r="W152" s="34" t="s">
        <v>62</v>
      </c>
      <c r="X152" s="34" t="s">
        <v>87</v>
      </c>
      <c r="Y152" s="34" t="s">
        <v>87</v>
      </c>
      <c r="Z152" s="34" t="s">
        <v>87</v>
      </c>
      <c r="AA152" s="34" t="s">
        <v>87</v>
      </c>
      <c r="AB152" t="s">
        <v>302</v>
      </c>
      <c r="AC152" s="12" t="s">
        <v>68</v>
      </c>
      <c r="AD152" s="37"/>
      <c r="AE152" s="38"/>
      <c r="AF152" s="37"/>
      <c r="AG152" s="38"/>
      <c r="AH152" s="37"/>
      <c r="AI152" s="38"/>
      <c r="AJ152" s="37"/>
      <c r="AK152" s="38"/>
      <c r="AL152" s="37"/>
      <c r="AM152" s="38"/>
      <c r="AN152" s="37"/>
      <c r="AO152" s="38" t="s">
        <v>63</v>
      </c>
      <c r="AP152" s="37"/>
      <c r="AQ152" s="38"/>
      <c r="AR152" s="38"/>
      <c r="AS152" s="37"/>
      <c r="AT152" s="12" t="str">
        <f t="shared" si="22"/>
        <v>W</v>
      </c>
      <c r="AU152" s="61" t="str">
        <f t="shared" si="21"/>
        <v>filled</v>
      </c>
    </row>
    <row r="153" spans="2:47" ht="16.5" thickBot="1">
      <c r="B153" s="52">
        <v>44234</v>
      </c>
      <c r="D153" s="14">
        <v>44541</v>
      </c>
      <c r="E153" t="s">
        <v>38</v>
      </c>
      <c r="F153">
        <f>3+11/60</f>
        <v>3.1833333333333331</v>
      </c>
      <c r="G153" t="s">
        <v>34</v>
      </c>
      <c r="H153" s="53" t="s">
        <v>142</v>
      </c>
      <c r="I153" s="12" t="s">
        <v>51</v>
      </c>
      <c r="J153" s="12"/>
      <c r="K153" s="34" t="s">
        <v>62</v>
      </c>
      <c r="L153" s="34" t="s">
        <v>62</v>
      </c>
      <c r="M153" s="34" t="s">
        <v>62</v>
      </c>
      <c r="N153" s="34" t="s">
        <v>62</v>
      </c>
      <c r="O153" s="34" t="s">
        <v>62</v>
      </c>
      <c r="P153" s="34" t="s">
        <v>62</v>
      </c>
      <c r="Q153" s="34" t="s">
        <v>62</v>
      </c>
      <c r="R153" s="34" t="s">
        <v>62</v>
      </c>
      <c r="S153" s="34" t="s">
        <v>62</v>
      </c>
      <c r="T153" s="34" t="s">
        <v>87</v>
      </c>
      <c r="U153" s="34" t="s">
        <v>62</v>
      </c>
      <c r="V153" s="34" t="s">
        <v>87</v>
      </c>
      <c r="W153" s="34" t="s">
        <v>62</v>
      </c>
      <c r="X153" s="34" t="s">
        <v>62</v>
      </c>
      <c r="Y153" s="34" t="s">
        <v>62</v>
      </c>
      <c r="Z153" s="34" t="s">
        <v>62</v>
      </c>
      <c r="AA153" s="34" t="s">
        <v>62</v>
      </c>
      <c r="AC153" s="12" t="s">
        <v>68</v>
      </c>
      <c r="AD153" s="37"/>
      <c r="AE153" s="38"/>
      <c r="AF153" s="37"/>
      <c r="AG153" s="38" t="s">
        <v>32</v>
      </c>
      <c r="AH153" s="37"/>
      <c r="AI153" s="38"/>
      <c r="AJ153" s="37"/>
      <c r="AK153" s="38"/>
      <c r="AL153" s="37"/>
      <c r="AM153" s="38"/>
      <c r="AN153" s="37"/>
      <c r="AO153" s="38"/>
      <c r="AP153" s="37"/>
      <c r="AQ153" s="38"/>
      <c r="AR153" s="38"/>
      <c r="AS153" s="37"/>
      <c r="AT153" s="12" t="str">
        <f t="shared" si="22"/>
        <v>C</v>
      </c>
      <c r="AU153" s="61" t="str">
        <f t="shared" si="21"/>
        <v>filled</v>
      </c>
    </row>
    <row r="154" spans="2:47" ht="16.5" thickBot="1">
      <c r="B154" s="52">
        <v>44238</v>
      </c>
      <c r="D154" s="14">
        <v>44541</v>
      </c>
      <c r="E154" t="s">
        <v>39</v>
      </c>
      <c r="F154">
        <v>2.5</v>
      </c>
      <c r="G154" t="s">
        <v>34</v>
      </c>
      <c r="H154" s="53" t="s">
        <v>142</v>
      </c>
      <c r="I154" s="12" t="s">
        <v>51</v>
      </c>
      <c r="J154" s="12"/>
      <c r="K154" s="34" t="s">
        <v>62</v>
      </c>
      <c r="L154" s="34" t="s">
        <v>62</v>
      </c>
      <c r="M154" s="34" t="s">
        <v>62</v>
      </c>
      <c r="N154" s="34" t="s">
        <v>62</v>
      </c>
      <c r="O154" s="34" t="s">
        <v>62</v>
      </c>
      <c r="P154" s="34" t="s">
        <v>62</v>
      </c>
      <c r="Q154" s="34" t="s">
        <v>62</v>
      </c>
      <c r="R154" s="34" t="s">
        <v>62</v>
      </c>
      <c r="S154" s="34" t="s">
        <v>62</v>
      </c>
      <c r="T154" s="34" t="s">
        <v>87</v>
      </c>
      <c r="U154" s="34" t="s">
        <v>62</v>
      </c>
      <c r="V154" s="34" t="s">
        <v>87</v>
      </c>
      <c r="W154" s="34" t="s">
        <v>62</v>
      </c>
      <c r="X154" s="34" t="s">
        <v>62</v>
      </c>
      <c r="Y154" s="34" t="s">
        <v>62</v>
      </c>
      <c r="Z154" s="34" t="s">
        <v>62</v>
      </c>
      <c r="AA154" s="34" t="s">
        <v>62</v>
      </c>
      <c r="AC154" s="12" t="s">
        <v>68</v>
      </c>
      <c r="AD154" s="37"/>
      <c r="AE154" s="38"/>
      <c r="AF154" s="37"/>
      <c r="AG154" s="38" t="s">
        <v>32</v>
      </c>
      <c r="AH154" s="37"/>
      <c r="AI154" s="38"/>
      <c r="AJ154" s="37"/>
      <c r="AK154" s="38"/>
      <c r="AL154" s="37"/>
      <c r="AM154" s="38"/>
      <c r="AN154" s="37"/>
      <c r="AO154" s="38"/>
      <c r="AP154" s="37"/>
      <c r="AQ154" s="38"/>
      <c r="AR154" s="38"/>
      <c r="AS154" s="37"/>
      <c r="AT154" s="12" t="str">
        <f t="shared" si="22"/>
        <v>C</v>
      </c>
      <c r="AU154" s="61" t="str">
        <f t="shared" si="21"/>
        <v>filled</v>
      </c>
    </row>
    <row r="155" spans="2:47" ht="16.5" thickBot="1">
      <c r="B155" s="52">
        <v>44239</v>
      </c>
      <c r="D155" s="14">
        <v>44541</v>
      </c>
      <c r="E155" t="s">
        <v>38</v>
      </c>
      <c r="F155">
        <v>3.5</v>
      </c>
      <c r="G155" t="s">
        <v>178</v>
      </c>
      <c r="H155" s="53" t="s">
        <v>142</v>
      </c>
      <c r="I155" s="12" t="s">
        <v>51</v>
      </c>
      <c r="J155" s="12"/>
      <c r="K155" s="34" t="s">
        <v>62</v>
      </c>
      <c r="L155" s="34" t="s">
        <v>62</v>
      </c>
      <c r="M155" s="34" t="s">
        <v>62</v>
      </c>
      <c r="N155" s="34" t="s">
        <v>62</v>
      </c>
      <c r="O155" s="34" t="s">
        <v>62</v>
      </c>
      <c r="P155" s="34" t="s">
        <v>62</v>
      </c>
      <c r="Q155" s="34" t="s">
        <v>62</v>
      </c>
      <c r="R155" s="34" t="s">
        <v>62</v>
      </c>
      <c r="S155" s="34" t="s">
        <v>62</v>
      </c>
      <c r="T155" s="34" t="s">
        <v>87</v>
      </c>
      <c r="U155" s="34" t="s">
        <v>62</v>
      </c>
      <c r="V155" s="34" t="s">
        <v>87</v>
      </c>
      <c r="W155" s="34" t="s">
        <v>62</v>
      </c>
      <c r="X155" s="34" t="s">
        <v>62</v>
      </c>
      <c r="Y155" s="34" t="s">
        <v>62</v>
      </c>
      <c r="Z155" s="34" t="s">
        <v>62</v>
      </c>
      <c r="AA155" s="34" t="s">
        <v>62</v>
      </c>
      <c r="AC155" s="12" t="s">
        <v>68</v>
      </c>
      <c r="AD155" s="37"/>
      <c r="AE155" s="38"/>
      <c r="AF155" s="37"/>
      <c r="AG155" s="38"/>
      <c r="AH155" s="37"/>
      <c r="AI155" s="38"/>
      <c r="AJ155" s="37"/>
      <c r="AK155" s="38"/>
      <c r="AL155" s="37"/>
      <c r="AM155" s="38"/>
      <c r="AN155" s="37"/>
      <c r="AO155" s="38"/>
      <c r="AP155" s="37"/>
      <c r="AQ155" s="38" t="s">
        <v>32</v>
      </c>
      <c r="AR155" s="38"/>
      <c r="AS155" s="37"/>
      <c r="AT155" s="12" t="str">
        <f t="shared" si="22"/>
        <v>C</v>
      </c>
      <c r="AU155" s="61" t="str">
        <f t="shared" si="21"/>
        <v>filled</v>
      </c>
    </row>
    <row r="156" spans="2:47" ht="16.5" thickBot="1">
      <c r="B156" s="52">
        <v>44240</v>
      </c>
      <c r="D156" s="14">
        <v>44541</v>
      </c>
      <c r="E156" t="s">
        <v>38</v>
      </c>
      <c r="F156">
        <f>4+41/60</f>
        <v>4.6833333333333336</v>
      </c>
      <c r="G156" t="s">
        <v>35</v>
      </c>
      <c r="H156" s="53" t="s">
        <v>142</v>
      </c>
      <c r="I156" s="12" t="s">
        <v>51</v>
      </c>
      <c r="J156" s="12"/>
      <c r="K156" s="34" t="s">
        <v>62</v>
      </c>
      <c r="L156" s="34" t="s">
        <v>62</v>
      </c>
      <c r="M156" s="34" t="s">
        <v>62</v>
      </c>
      <c r="N156" s="34" t="s">
        <v>62</v>
      </c>
      <c r="O156" s="34" t="s">
        <v>62</v>
      </c>
      <c r="P156" s="34" t="s">
        <v>62</v>
      </c>
      <c r="Q156" s="34" t="s">
        <v>62</v>
      </c>
      <c r="R156" s="34" t="s">
        <v>62</v>
      </c>
      <c r="S156" s="34" t="s">
        <v>62</v>
      </c>
      <c r="T156" s="34" t="s">
        <v>87</v>
      </c>
      <c r="U156" s="34" t="s">
        <v>62</v>
      </c>
      <c r="V156" s="34" t="s">
        <v>87</v>
      </c>
      <c r="W156" s="34" t="s">
        <v>62</v>
      </c>
      <c r="X156" s="34" t="s">
        <v>62</v>
      </c>
      <c r="Y156" s="34" t="s">
        <v>62</v>
      </c>
      <c r="Z156" s="34" t="s">
        <v>62</v>
      </c>
      <c r="AA156" s="34" t="s">
        <v>62</v>
      </c>
      <c r="AC156" s="12" t="s">
        <v>68</v>
      </c>
      <c r="AD156" s="37"/>
      <c r="AE156" s="38"/>
      <c r="AF156" s="37"/>
      <c r="AG156" s="38"/>
      <c r="AH156" s="37"/>
      <c r="AI156" s="38"/>
      <c r="AJ156" s="37"/>
      <c r="AK156" s="38"/>
      <c r="AL156" s="37"/>
      <c r="AM156" s="38"/>
      <c r="AN156" s="37" t="s">
        <v>32</v>
      </c>
      <c r="AO156" s="38"/>
      <c r="AP156" s="37"/>
      <c r="AQ156" s="38"/>
      <c r="AR156" s="38"/>
      <c r="AS156" s="37"/>
      <c r="AT156" s="12" t="str">
        <f t="shared" si="22"/>
        <v>C</v>
      </c>
      <c r="AU156" s="61" t="str">
        <f t="shared" ref="AU156:AU216" si="23">IF(COUNTA($AD156:$AS156)=0,"missing","filled")</f>
        <v>filled</v>
      </c>
    </row>
    <row r="157" spans="2:47" ht="16.5" thickBot="1">
      <c r="B157" s="52">
        <v>44241</v>
      </c>
      <c r="D157" s="14">
        <v>44541</v>
      </c>
      <c r="E157" t="s">
        <v>38</v>
      </c>
      <c r="F157">
        <v>2</v>
      </c>
      <c r="G157" t="s">
        <v>34</v>
      </c>
      <c r="H157" s="53" t="s">
        <v>142</v>
      </c>
      <c r="I157" s="12" t="s">
        <v>51</v>
      </c>
      <c r="J157" s="12"/>
      <c r="K157" s="34" t="s">
        <v>62</v>
      </c>
      <c r="L157" s="34" t="s">
        <v>62</v>
      </c>
      <c r="M157" s="34" t="s">
        <v>62</v>
      </c>
      <c r="N157" s="34" t="s">
        <v>62</v>
      </c>
      <c r="O157" s="34" t="s">
        <v>62</v>
      </c>
      <c r="P157" s="34" t="s">
        <v>62</v>
      </c>
      <c r="Q157" s="34" t="s">
        <v>62</v>
      </c>
      <c r="R157" s="34" t="s">
        <v>62</v>
      </c>
      <c r="S157" s="34" t="s">
        <v>62</v>
      </c>
      <c r="T157" s="34" t="s">
        <v>87</v>
      </c>
      <c r="U157" s="34" t="s">
        <v>62</v>
      </c>
      <c r="V157" s="34" t="s">
        <v>87</v>
      </c>
      <c r="W157" s="34" t="s">
        <v>62</v>
      </c>
      <c r="X157" s="34" t="s">
        <v>62</v>
      </c>
      <c r="Y157" s="34" t="s">
        <v>62</v>
      </c>
      <c r="Z157" s="34" t="s">
        <v>62</v>
      </c>
      <c r="AA157" s="34" t="s">
        <v>62</v>
      </c>
      <c r="AC157" s="12" t="s">
        <v>68</v>
      </c>
      <c r="AD157" s="37"/>
      <c r="AE157" s="38"/>
      <c r="AF157" s="37"/>
      <c r="AG157" s="38" t="s">
        <v>309</v>
      </c>
      <c r="AH157" s="37"/>
      <c r="AI157" s="38"/>
      <c r="AJ157" s="37"/>
      <c r="AK157" s="38"/>
      <c r="AL157" s="37"/>
      <c r="AM157" s="38"/>
      <c r="AN157" s="37"/>
      <c r="AO157" s="38"/>
      <c r="AP157" s="37"/>
      <c r="AQ157" s="38"/>
      <c r="AR157" s="38"/>
      <c r="AS157" s="37"/>
      <c r="AT157" s="12" t="str">
        <f t="shared" si="22"/>
        <v>C</v>
      </c>
      <c r="AU157" s="61" t="str">
        <f t="shared" si="23"/>
        <v>filled</v>
      </c>
    </row>
    <row r="158" spans="2:47" ht="16.5" thickBot="1">
      <c r="B158" s="52">
        <v>44244</v>
      </c>
      <c r="D158" s="14">
        <v>44541</v>
      </c>
      <c r="E158" t="s">
        <v>38</v>
      </c>
      <c r="F158">
        <f>2+12/60</f>
        <v>2.2000000000000002</v>
      </c>
      <c r="G158" t="s">
        <v>306</v>
      </c>
      <c r="H158" s="53" t="s">
        <v>143</v>
      </c>
      <c r="I158" s="12" t="s">
        <v>51</v>
      </c>
      <c r="J158" s="12"/>
      <c r="K158" s="34" t="s">
        <v>62</v>
      </c>
      <c r="L158" s="34" t="s">
        <v>62</v>
      </c>
      <c r="M158" s="34" t="s">
        <v>62</v>
      </c>
      <c r="N158" s="34" t="s">
        <v>62</v>
      </c>
      <c r="O158" s="34" t="s">
        <v>62</v>
      </c>
      <c r="P158" s="34" t="s">
        <v>62</v>
      </c>
      <c r="Q158" s="34" t="s">
        <v>62</v>
      </c>
      <c r="R158" s="34" t="s">
        <v>62</v>
      </c>
      <c r="S158" s="34" t="s">
        <v>62</v>
      </c>
      <c r="T158" s="34" t="s">
        <v>87</v>
      </c>
      <c r="U158" s="34" t="s">
        <v>62</v>
      </c>
      <c r="V158" s="34" t="s">
        <v>87</v>
      </c>
      <c r="W158" s="34" t="s">
        <v>62</v>
      </c>
      <c r="X158" s="34" t="s">
        <v>62</v>
      </c>
      <c r="Y158" s="34" t="s">
        <v>62</v>
      </c>
      <c r="Z158" s="34" t="s">
        <v>62</v>
      </c>
      <c r="AA158" s="34" t="s">
        <v>62</v>
      </c>
      <c r="AC158" s="12" t="s">
        <v>68</v>
      </c>
      <c r="AD158" s="37"/>
      <c r="AE158" s="38"/>
      <c r="AF158" s="37"/>
      <c r="AG158" s="38"/>
      <c r="AH158" s="37"/>
      <c r="AI158" s="38"/>
      <c r="AJ158" s="37"/>
      <c r="AK158" s="38"/>
      <c r="AL158" s="37"/>
      <c r="AM158" s="38" t="s">
        <v>309</v>
      </c>
      <c r="AN158" s="37"/>
      <c r="AO158" s="38"/>
      <c r="AP158" s="37"/>
      <c r="AQ158" s="38"/>
      <c r="AR158" s="38"/>
      <c r="AS158" s="37"/>
      <c r="AT158" s="12" t="str">
        <f t="shared" si="22"/>
        <v>C</v>
      </c>
      <c r="AU158" s="61" t="str">
        <f t="shared" si="23"/>
        <v>filled</v>
      </c>
    </row>
    <row r="159" spans="2:47" ht="16.5" thickBot="1">
      <c r="B159" s="52">
        <v>44245</v>
      </c>
      <c r="D159" s="14">
        <v>44541</v>
      </c>
      <c r="E159" t="s">
        <v>38</v>
      </c>
      <c r="F159">
        <f>2+7/60</f>
        <v>2.1166666666666667</v>
      </c>
      <c r="G159" t="s">
        <v>35</v>
      </c>
      <c r="H159" s="53" t="s">
        <v>143</v>
      </c>
      <c r="I159" s="12" t="s">
        <v>51</v>
      </c>
      <c r="J159" s="12"/>
      <c r="K159" s="34" t="s">
        <v>62</v>
      </c>
      <c r="L159" s="34" t="s">
        <v>62</v>
      </c>
      <c r="M159" s="34" t="s">
        <v>62</v>
      </c>
      <c r="N159" s="34" t="s">
        <v>62</v>
      </c>
      <c r="O159" s="34" t="s">
        <v>62</v>
      </c>
      <c r="P159" s="34" t="s">
        <v>62</v>
      </c>
      <c r="Q159" s="34" t="s">
        <v>62</v>
      </c>
      <c r="R159" s="34" t="s">
        <v>62</v>
      </c>
      <c r="S159" s="34" t="s">
        <v>62</v>
      </c>
      <c r="T159" s="34" t="s">
        <v>87</v>
      </c>
      <c r="U159" s="34" t="s">
        <v>62</v>
      </c>
      <c r="V159" s="34" t="s">
        <v>87</v>
      </c>
      <c r="W159" s="34" t="s">
        <v>62</v>
      </c>
      <c r="X159" s="34" t="s">
        <v>62</v>
      </c>
      <c r="Y159" s="34" t="s">
        <v>62</v>
      </c>
      <c r="Z159" s="34" t="s">
        <v>62</v>
      </c>
      <c r="AA159" s="34" t="s">
        <v>62</v>
      </c>
      <c r="AC159" s="12" t="s">
        <v>68</v>
      </c>
      <c r="AD159" s="37"/>
      <c r="AE159" s="38"/>
      <c r="AF159" s="37"/>
      <c r="AG159" s="38"/>
      <c r="AH159" s="37"/>
      <c r="AI159" s="38"/>
      <c r="AJ159" s="37"/>
      <c r="AK159" s="38"/>
      <c r="AL159" s="37"/>
      <c r="AM159" s="38"/>
      <c r="AN159" s="37" t="s">
        <v>309</v>
      </c>
      <c r="AO159" s="38"/>
      <c r="AP159" s="37"/>
      <c r="AQ159" s="38"/>
      <c r="AR159" s="38"/>
      <c r="AS159" s="37"/>
      <c r="AT159" s="12" t="str">
        <f t="shared" si="22"/>
        <v>C</v>
      </c>
      <c r="AU159" s="61" t="str">
        <f t="shared" si="23"/>
        <v>filled</v>
      </c>
    </row>
    <row r="160" spans="2:47" ht="16.5" thickBot="1">
      <c r="B160" s="52">
        <v>44246</v>
      </c>
      <c r="D160" s="14">
        <v>44541</v>
      </c>
      <c r="E160" t="s">
        <v>38</v>
      </c>
      <c r="F160">
        <f>1.6666</f>
        <v>1.6666000000000001</v>
      </c>
      <c r="G160" t="s">
        <v>44</v>
      </c>
      <c r="H160" s="53" t="s">
        <v>143</v>
      </c>
      <c r="I160" s="12" t="s">
        <v>51</v>
      </c>
      <c r="J160" s="12"/>
      <c r="K160" s="34" t="s">
        <v>62</v>
      </c>
      <c r="L160" s="34" t="s">
        <v>62</v>
      </c>
      <c r="M160" s="34" t="s">
        <v>62</v>
      </c>
      <c r="N160" s="34" t="s">
        <v>62</v>
      </c>
      <c r="O160" s="34" t="s">
        <v>62</v>
      </c>
      <c r="P160" s="34" t="s">
        <v>62</v>
      </c>
      <c r="Q160" s="34" t="s">
        <v>62</v>
      </c>
      <c r="R160" s="34" t="s">
        <v>62</v>
      </c>
      <c r="S160" s="34" t="s">
        <v>62</v>
      </c>
      <c r="T160" s="34" t="s">
        <v>87</v>
      </c>
      <c r="U160" s="34" t="s">
        <v>62</v>
      </c>
      <c r="V160" s="34" t="s">
        <v>87</v>
      </c>
      <c r="W160" s="34" t="s">
        <v>62</v>
      </c>
      <c r="X160" s="34" t="s">
        <v>62</v>
      </c>
      <c r="Y160" s="34" t="s">
        <v>62</v>
      </c>
      <c r="Z160" s="34" t="s">
        <v>62</v>
      </c>
      <c r="AA160" s="34" t="s">
        <v>62</v>
      </c>
      <c r="AC160" s="12" t="s">
        <v>68</v>
      </c>
      <c r="AD160" s="37"/>
      <c r="AE160" s="38"/>
      <c r="AF160" s="37"/>
      <c r="AG160" s="38"/>
      <c r="AH160" s="37"/>
      <c r="AI160" s="38"/>
      <c r="AJ160" s="37"/>
      <c r="AK160" s="38"/>
      <c r="AL160" s="37"/>
      <c r="AM160" s="38"/>
      <c r="AN160" s="37"/>
      <c r="AO160" s="38"/>
      <c r="AP160" s="37"/>
      <c r="AQ160" s="38"/>
      <c r="AR160" s="38" t="s">
        <v>309</v>
      </c>
      <c r="AS160" s="37"/>
      <c r="AT160" s="12" t="str">
        <f t="shared" si="22"/>
        <v>C</v>
      </c>
      <c r="AU160" s="61" t="str">
        <f t="shared" si="23"/>
        <v>filled</v>
      </c>
    </row>
    <row r="161" spans="2:47" ht="16.5" thickBot="1">
      <c r="B161" s="52">
        <v>44247</v>
      </c>
      <c r="D161" s="14">
        <v>44541</v>
      </c>
      <c r="E161" t="s">
        <v>38</v>
      </c>
      <c r="F161">
        <v>4</v>
      </c>
      <c r="G161" t="s">
        <v>173</v>
      </c>
      <c r="H161" s="53" t="s">
        <v>143</v>
      </c>
      <c r="I161" s="12" t="s">
        <v>51</v>
      </c>
      <c r="J161" s="12"/>
      <c r="K161" s="34" t="s">
        <v>62</v>
      </c>
      <c r="L161" s="34" t="s">
        <v>62</v>
      </c>
      <c r="M161" s="34" t="s">
        <v>62</v>
      </c>
      <c r="N161" s="34" t="s">
        <v>62</v>
      </c>
      <c r="O161" s="34" t="s">
        <v>62</v>
      </c>
      <c r="P161" s="34" t="s">
        <v>62</v>
      </c>
      <c r="Q161" s="34" t="s">
        <v>62</v>
      </c>
      <c r="R161" s="34" t="s">
        <v>62</v>
      </c>
      <c r="S161" s="34" t="s">
        <v>62</v>
      </c>
      <c r="T161" s="34" t="s">
        <v>87</v>
      </c>
      <c r="U161" s="34" t="s">
        <v>62</v>
      </c>
      <c r="V161" s="34" t="s">
        <v>87</v>
      </c>
      <c r="W161" s="34" t="s">
        <v>62</v>
      </c>
      <c r="X161" s="34" t="s">
        <v>62</v>
      </c>
      <c r="Y161" s="34" t="s">
        <v>62</v>
      </c>
      <c r="Z161" s="34" t="s">
        <v>62</v>
      </c>
      <c r="AA161" s="34" t="s">
        <v>62</v>
      </c>
      <c r="AB161" s="34" t="s">
        <v>307</v>
      </c>
      <c r="AC161" s="12" t="s">
        <v>68</v>
      </c>
      <c r="AD161" s="37"/>
      <c r="AE161" s="38"/>
      <c r="AF161" s="37"/>
      <c r="AG161" s="38"/>
      <c r="AH161" s="37"/>
      <c r="AI161" s="38" t="s">
        <v>310</v>
      </c>
      <c r="AJ161" s="37"/>
      <c r="AK161" s="38"/>
      <c r="AL161" s="37"/>
      <c r="AM161" s="38"/>
      <c r="AN161" s="37"/>
      <c r="AO161" s="38"/>
      <c r="AP161" s="37"/>
      <c r="AQ161" s="38"/>
      <c r="AR161" s="38"/>
      <c r="AS161" s="37"/>
      <c r="AT161" s="12" t="str">
        <f t="shared" si="22"/>
        <v>W</v>
      </c>
      <c r="AU161" s="61" t="str">
        <f t="shared" si="23"/>
        <v>filled</v>
      </c>
    </row>
    <row r="162" spans="2:47" ht="16.5" thickBot="1">
      <c r="B162" s="52">
        <v>44248</v>
      </c>
      <c r="D162" s="14">
        <v>44541</v>
      </c>
      <c r="E162" t="s">
        <v>38</v>
      </c>
      <c r="F162">
        <f>3+8/60</f>
        <v>3.1333333333333333</v>
      </c>
      <c r="G162" t="s">
        <v>47</v>
      </c>
      <c r="H162" s="53" t="s">
        <v>143</v>
      </c>
      <c r="I162" s="12" t="s">
        <v>51</v>
      </c>
      <c r="J162" s="12"/>
      <c r="K162" s="34" t="s">
        <v>62</v>
      </c>
      <c r="L162" s="34" t="s">
        <v>62</v>
      </c>
      <c r="M162" s="34" t="s">
        <v>62</v>
      </c>
      <c r="N162" s="34" t="s">
        <v>62</v>
      </c>
      <c r="O162" s="34" t="s">
        <v>62</v>
      </c>
      <c r="P162" s="34" t="s">
        <v>62</v>
      </c>
      <c r="Q162" s="34" t="s">
        <v>62</v>
      </c>
      <c r="R162" s="34" t="s">
        <v>62</v>
      </c>
      <c r="S162" s="34" t="s">
        <v>62</v>
      </c>
      <c r="T162" s="34" t="s">
        <v>87</v>
      </c>
      <c r="U162" s="34" t="s">
        <v>62</v>
      </c>
      <c r="V162" s="34" t="s">
        <v>87</v>
      </c>
      <c r="W162" s="34" t="s">
        <v>62</v>
      </c>
      <c r="X162" s="34" t="s">
        <v>62</v>
      </c>
      <c r="Y162" s="34" t="s">
        <v>62</v>
      </c>
      <c r="Z162" s="34" t="s">
        <v>62</v>
      </c>
      <c r="AA162" s="34" t="s">
        <v>62</v>
      </c>
      <c r="AC162" s="12" t="s">
        <v>68</v>
      </c>
      <c r="AD162" s="37"/>
      <c r="AE162" s="38" t="s">
        <v>309</v>
      </c>
      <c r="AF162" s="37"/>
      <c r="AG162" s="38"/>
      <c r="AH162" s="37"/>
      <c r="AI162" s="38"/>
      <c r="AJ162" s="37"/>
      <c r="AK162" s="38"/>
      <c r="AL162" s="37"/>
      <c r="AM162" s="38"/>
      <c r="AN162" s="37"/>
      <c r="AO162" s="38"/>
      <c r="AP162" s="37"/>
      <c r="AQ162" s="38"/>
      <c r="AR162" s="38"/>
      <c r="AS162" s="37"/>
      <c r="AT162" s="12" t="str">
        <f t="shared" si="22"/>
        <v>C</v>
      </c>
      <c r="AU162" s="61" t="str">
        <f t="shared" si="23"/>
        <v>filled</v>
      </c>
    </row>
    <row r="163" spans="2:47" ht="16.5" thickBot="1">
      <c r="B163" s="52">
        <v>44251</v>
      </c>
      <c r="D163" s="14">
        <v>44541</v>
      </c>
      <c r="E163" t="s">
        <v>38</v>
      </c>
      <c r="F163">
        <f>3+34/60</f>
        <v>3.5666666666666664</v>
      </c>
      <c r="G163" t="s">
        <v>34</v>
      </c>
      <c r="H163" s="53" t="s">
        <v>143</v>
      </c>
      <c r="I163" s="12" t="s">
        <v>51</v>
      </c>
      <c r="J163" s="12"/>
      <c r="K163" s="34" t="s">
        <v>62</v>
      </c>
      <c r="L163" s="34" t="s">
        <v>62</v>
      </c>
      <c r="M163" s="34" t="s">
        <v>62</v>
      </c>
      <c r="N163" s="34" t="s">
        <v>62</v>
      </c>
      <c r="O163" s="34" t="s">
        <v>62</v>
      </c>
      <c r="P163" s="34" t="s">
        <v>62</v>
      </c>
      <c r="Q163" s="34" t="s">
        <v>62</v>
      </c>
      <c r="R163" s="34" t="s">
        <v>62</v>
      </c>
      <c r="S163" s="34" t="s">
        <v>62</v>
      </c>
      <c r="T163" s="34" t="s">
        <v>87</v>
      </c>
      <c r="U163" s="34" t="s">
        <v>62</v>
      </c>
      <c r="V163" s="34" t="s">
        <v>87</v>
      </c>
      <c r="W163" s="34" t="s">
        <v>62</v>
      </c>
      <c r="X163" s="34" t="s">
        <v>62</v>
      </c>
      <c r="Y163" s="34" t="s">
        <v>62</v>
      </c>
      <c r="Z163" s="34" t="s">
        <v>62</v>
      </c>
      <c r="AA163" s="34" t="s">
        <v>62</v>
      </c>
      <c r="AB163" s="34" t="s">
        <v>308</v>
      </c>
      <c r="AC163" s="12" t="s">
        <v>68</v>
      </c>
      <c r="AD163" s="37"/>
      <c r="AE163" s="38"/>
      <c r="AF163" s="37"/>
      <c r="AG163" s="38" t="s">
        <v>310</v>
      </c>
      <c r="AH163" s="37"/>
      <c r="AI163" s="38"/>
      <c r="AJ163" s="37"/>
      <c r="AK163" s="38"/>
      <c r="AL163" s="37"/>
      <c r="AM163" s="38"/>
      <c r="AN163" s="37"/>
      <c r="AO163" s="38"/>
      <c r="AP163" s="37"/>
      <c r="AQ163" s="38"/>
      <c r="AR163" s="38"/>
      <c r="AS163" s="37"/>
      <c r="AT163" s="12" t="str">
        <f t="shared" si="22"/>
        <v>W</v>
      </c>
      <c r="AU163" s="61" t="str">
        <f t="shared" si="23"/>
        <v>filled</v>
      </c>
    </row>
    <row r="164" spans="2:47" ht="16.5" thickBot="1">
      <c r="B164" s="52">
        <v>44252</v>
      </c>
      <c r="D164" s="14">
        <v>44541</v>
      </c>
      <c r="E164" t="s">
        <v>38</v>
      </c>
      <c r="F164">
        <f>3+4/6</f>
        <v>3.6666666666666665</v>
      </c>
      <c r="G164" t="s">
        <v>46</v>
      </c>
      <c r="H164" s="53" t="s">
        <v>143</v>
      </c>
      <c r="I164" s="12" t="s">
        <v>51</v>
      </c>
      <c r="J164" s="12"/>
      <c r="K164" s="34" t="s">
        <v>62</v>
      </c>
      <c r="L164" s="34" t="s">
        <v>62</v>
      </c>
      <c r="M164" s="34" t="s">
        <v>62</v>
      </c>
      <c r="N164" s="34" t="s">
        <v>62</v>
      </c>
      <c r="O164" s="34" t="s">
        <v>62</v>
      </c>
      <c r="P164" s="34" t="s">
        <v>62</v>
      </c>
      <c r="Q164" s="34" t="s">
        <v>62</v>
      </c>
      <c r="R164" s="34" t="s">
        <v>62</v>
      </c>
      <c r="S164" s="34" t="s">
        <v>62</v>
      </c>
      <c r="T164" s="34" t="s">
        <v>87</v>
      </c>
      <c r="U164" s="34" t="s">
        <v>62</v>
      </c>
      <c r="V164" s="34" t="s">
        <v>87</v>
      </c>
      <c r="W164" s="34" t="s">
        <v>62</v>
      </c>
      <c r="X164" s="34" t="s">
        <v>62</v>
      </c>
      <c r="Y164" s="34" t="s">
        <v>62</v>
      </c>
      <c r="Z164" s="34" t="s">
        <v>62</v>
      </c>
      <c r="AA164" s="34" t="s">
        <v>62</v>
      </c>
      <c r="AC164" s="12" t="s">
        <v>68</v>
      </c>
      <c r="AD164" s="37"/>
      <c r="AE164" s="38"/>
      <c r="AF164" s="37" t="s">
        <v>309</v>
      </c>
      <c r="AG164" s="38"/>
      <c r="AH164" s="37"/>
      <c r="AI164" s="38"/>
      <c r="AJ164" s="37"/>
      <c r="AK164" s="38"/>
      <c r="AL164" s="37"/>
      <c r="AM164" s="38"/>
      <c r="AN164" s="37"/>
      <c r="AO164" s="38"/>
      <c r="AP164" s="37"/>
      <c r="AQ164" s="38"/>
      <c r="AR164" s="38"/>
      <c r="AS164" s="37"/>
      <c r="AT164" s="12" t="str">
        <f t="shared" si="22"/>
        <v>C</v>
      </c>
      <c r="AU164" s="61" t="str">
        <f t="shared" si="23"/>
        <v>filled</v>
      </c>
    </row>
    <row r="165" spans="2:47" ht="16.5" thickBot="1">
      <c r="B165" s="52">
        <v>44254</v>
      </c>
      <c r="D165" s="14">
        <v>44543</v>
      </c>
      <c r="E165">
        <v>700</v>
      </c>
      <c r="F165">
        <f>2+28/60</f>
        <v>2.4666666666666668</v>
      </c>
      <c r="G165" t="s">
        <v>34</v>
      </c>
      <c r="H165" s="24" t="s">
        <v>314</v>
      </c>
      <c r="I165" s="12" t="s">
        <v>51</v>
      </c>
      <c r="J165" s="12"/>
      <c r="K165" s="34" t="s">
        <v>62</v>
      </c>
      <c r="L165" s="34" t="s">
        <v>62</v>
      </c>
      <c r="M165" s="34" t="s">
        <v>62</v>
      </c>
      <c r="N165" s="34" t="s">
        <v>62</v>
      </c>
      <c r="O165" s="34" t="s">
        <v>62</v>
      </c>
      <c r="P165" s="34" t="s">
        <v>62</v>
      </c>
      <c r="Q165" s="34" t="s">
        <v>62</v>
      </c>
      <c r="R165" s="34" t="s">
        <v>62</v>
      </c>
      <c r="S165" s="34" t="s">
        <v>62</v>
      </c>
      <c r="T165" s="34" t="s">
        <v>87</v>
      </c>
      <c r="U165" s="34" t="s">
        <v>62</v>
      </c>
      <c r="V165" s="34" t="s">
        <v>62</v>
      </c>
      <c r="W165" s="34" t="s">
        <v>62</v>
      </c>
      <c r="X165" s="34" t="s">
        <v>62</v>
      </c>
      <c r="Y165" s="34" t="s">
        <v>62</v>
      </c>
      <c r="Z165" s="34" t="s">
        <v>62</v>
      </c>
      <c r="AA165" s="34" t="s">
        <v>62</v>
      </c>
      <c r="AC165" s="12" t="s">
        <v>68</v>
      </c>
      <c r="AD165" s="37"/>
      <c r="AE165" s="38"/>
      <c r="AF165" s="37"/>
      <c r="AG165" s="38" t="s">
        <v>309</v>
      </c>
      <c r="AH165" s="37"/>
      <c r="AI165" s="38"/>
      <c r="AJ165" s="37"/>
      <c r="AK165" s="38"/>
      <c r="AL165" s="37"/>
      <c r="AM165" s="38"/>
      <c r="AN165" s="37"/>
      <c r="AO165" s="38"/>
      <c r="AP165" s="37"/>
      <c r="AQ165" s="38"/>
      <c r="AR165" s="38"/>
      <c r="AS165" s="37"/>
      <c r="AT165" s="12" t="str">
        <f t="shared" si="22"/>
        <v>C</v>
      </c>
      <c r="AU165" s="61" t="str">
        <f t="shared" si="23"/>
        <v>filled</v>
      </c>
    </row>
    <row r="166" spans="2:47" ht="16.5" thickBot="1">
      <c r="B166" s="52">
        <v>44255</v>
      </c>
      <c r="D166" s="14">
        <v>44543</v>
      </c>
      <c r="E166">
        <v>700</v>
      </c>
      <c r="F166">
        <f>3+38/60</f>
        <v>3.6333333333333333</v>
      </c>
      <c r="G166" t="s">
        <v>46</v>
      </c>
      <c r="H166" s="24" t="s">
        <v>313</v>
      </c>
      <c r="I166" s="12" t="s">
        <v>51</v>
      </c>
      <c r="J166" s="12"/>
      <c r="K166" s="34" t="s">
        <v>62</v>
      </c>
      <c r="L166" s="34" t="s">
        <v>62</v>
      </c>
      <c r="M166" s="34" t="s">
        <v>62</v>
      </c>
      <c r="N166" s="34" t="s">
        <v>62</v>
      </c>
      <c r="O166" s="34" t="s">
        <v>62</v>
      </c>
      <c r="P166" s="34" t="s">
        <v>62</v>
      </c>
      <c r="Q166" s="34" t="s">
        <v>62</v>
      </c>
      <c r="R166" s="34" t="s">
        <v>62</v>
      </c>
      <c r="S166" s="34" t="s">
        <v>62</v>
      </c>
      <c r="T166" s="34" t="s">
        <v>87</v>
      </c>
      <c r="U166" s="34" t="s">
        <v>62</v>
      </c>
      <c r="V166" s="34" t="s">
        <v>62</v>
      </c>
      <c r="W166" s="34" t="s">
        <v>62</v>
      </c>
      <c r="X166" s="34" t="s">
        <v>62</v>
      </c>
      <c r="Y166" s="34" t="s">
        <v>62</v>
      </c>
      <c r="Z166" s="34" t="s">
        <v>62</v>
      </c>
      <c r="AA166" s="34" t="s">
        <v>62</v>
      </c>
      <c r="AC166" s="12" t="s">
        <v>68</v>
      </c>
      <c r="AD166" s="37"/>
      <c r="AE166" s="38"/>
      <c r="AF166" s="37" t="s">
        <v>309</v>
      </c>
      <c r="AG166" s="38"/>
      <c r="AH166" s="37"/>
      <c r="AI166" s="38"/>
      <c r="AJ166" s="37"/>
      <c r="AK166" s="38"/>
      <c r="AL166" s="37"/>
      <c r="AM166" s="38"/>
      <c r="AN166" s="37"/>
      <c r="AO166" s="38"/>
      <c r="AP166" s="37"/>
      <c r="AQ166" s="38"/>
      <c r="AR166" s="38"/>
      <c r="AS166" s="37"/>
      <c r="AT166" s="12" t="str">
        <f t="shared" si="22"/>
        <v>C</v>
      </c>
      <c r="AU166" s="61" t="str">
        <f t="shared" si="23"/>
        <v>filled</v>
      </c>
    </row>
    <row r="167" spans="2:47" ht="16.5" thickBot="1">
      <c r="B167" s="54"/>
      <c r="D167" s="14">
        <v>44543</v>
      </c>
      <c r="E167">
        <v>700</v>
      </c>
      <c r="F167">
        <f>2+21/60</f>
        <v>2.35</v>
      </c>
      <c r="G167" t="s">
        <v>101</v>
      </c>
      <c r="H167" s="24" t="s">
        <v>312</v>
      </c>
      <c r="I167" s="12" t="s">
        <v>51</v>
      </c>
      <c r="J167" s="12"/>
      <c r="K167" s="34" t="s">
        <v>62</v>
      </c>
      <c r="L167" s="34" t="s">
        <v>62</v>
      </c>
      <c r="M167" s="34" t="s">
        <v>62</v>
      </c>
      <c r="N167" s="34" t="s">
        <v>62</v>
      </c>
      <c r="O167" s="34" t="s">
        <v>62</v>
      </c>
      <c r="P167" s="34" t="s">
        <v>62</v>
      </c>
      <c r="Q167" s="34" t="s">
        <v>62</v>
      </c>
      <c r="R167" s="34" t="s">
        <v>62</v>
      </c>
      <c r="S167" s="34" t="s">
        <v>62</v>
      </c>
      <c r="T167" s="34" t="s">
        <v>87</v>
      </c>
      <c r="U167" s="34" t="s">
        <v>62</v>
      </c>
      <c r="V167" s="34" t="s">
        <v>62</v>
      </c>
      <c r="W167" s="34" t="s">
        <v>62</v>
      </c>
      <c r="X167" s="34" t="s">
        <v>62</v>
      </c>
      <c r="Y167" s="34" t="s">
        <v>62</v>
      </c>
      <c r="Z167" s="34" t="s">
        <v>62</v>
      </c>
      <c r="AA167" s="34" t="s">
        <v>62</v>
      </c>
      <c r="AC167" s="12" t="s">
        <v>68</v>
      </c>
      <c r="AD167" s="37" t="s">
        <v>309</v>
      </c>
      <c r="AE167" s="38"/>
      <c r="AF167" s="37"/>
      <c r="AG167" s="38"/>
      <c r="AH167" s="37"/>
      <c r="AI167" s="38"/>
      <c r="AJ167" s="37"/>
      <c r="AK167" s="38"/>
      <c r="AL167" s="37"/>
      <c r="AM167" s="38"/>
      <c r="AN167" s="37"/>
      <c r="AO167" s="38"/>
      <c r="AP167" s="37"/>
      <c r="AQ167" s="38"/>
      <c r="AR167" s="38"/>
      <c r="AS167" s="37"/>
      <c r="AT167" s="12" t="str">
        <f t="shared" si="22"/>
        <v>C</v>
      </c>
      <c r="AU167" s="61" t="str">
        <f t="shared" si="23"/>
        <v>filled</v>
      </c>
    </row>
    <row r="168" spans="2:47" ht="30.75" thickBot="1">
      <c r="B168" s="54"/>
      <c r="D168" s="14">
        <v>44543</v>
      </c>
      <c r="E168">
        <v>700</v>
      </c>
      <c r="F168">
        <f>2+6/60</f>
        <v>2.1</v>
      </c>
      <c r="G168" t="s">
        <v>34</v>
      </c>
      <c r="H168" s="53" t="s">
        <v>311</v>
      </c>
      <c r="I168" s="12" t="s">
        <v>51</v>
      </c>
      <c r="J168" s="12"/>
      <c r="K168" s="34" t="s">
        <v>62</v>
      </c>
      <c r="L168" s="34" t="s">
        <v>62</v>
      </c>
      <c r="M168" s="34" t="s">
        <v>62</v>
      </c>
      <c r="N168" s="34" t="s">
        <v>62</v>
      </c>
      <c r="O168" s="34" t="s">
        <v>62</v>
      </c>
      <c r="P168" s="34" t="s">
        <v>62</v>
      </c>
      <c r="Q168" s="34" t="s">
        <v>62</v>
      </c>
      <c r="R168" s="34" t="s">
        <v>62</v>
      </c>
      <c r="S168" s="34" t="s">
        <v>62</v>
      </c>
      <c r="T168" s="34" t="s">
        <v>87</v>
      </c>
      <c r="U168" s="34" t="s">
        <v>62</v>
      </c>
      <c r="V168" s="34" t="s">
        <v>62</v>
      </c>
      <c r="W168" s="34" t="s">
        <v>62</v>
      </c>
      <c r="X168" s="34" t="s">
        <v>62</v>
      </c>
      <c r="Y168" s="34" t="s">
        <v>62</v>
      </c>
      <c r="Z168" s="34" t="s">
        <v>62</v>
      </c>
      <c r="AA168" s="34" t="s">
        <v>62</v>
      </c>
      <c r="AC168" s="12" t="s">
        <v>68</v>
      </c>
      <c r="AD168" s="37"/>
      <c r="AE168" s="38"/>
      <c r="AF168" s="37"/>
      <c r="AG168" s="38" t="s">
        <v>309</v>
      </c>
      <c r="AH168" s="37"/>
      <c r="AI168" s="38"/>
      <c r="AJ168" s="37"/>
      <c r="AK168" s="38"/>
      <c r="AL168" s="37"/>
      <c r="AM168" s="38"/>
      <c r="AN168" s="37"/>
      <c r="AO168" s="38"/>
      <c r="AP168" s="37"/>
      <c r="AQ168" s="38"/>
      <c r="AR168" s="38"/>
      <c r="AS168" s="37"/>
      <c r="AT168" s="12" t="str">
        <f t="shared" si="22"/>
        <v>C</v>
      </c>
      <c r="AU168" s="61" t="str">
        <f t="shared" si="23"/>
        <v>filled</v>
      </c>
    </row>
    <row r="169" spans="2:47" ht="16.5" thickBot="1">
      <c r="B169" s="54"/>
      <c r="D169" s="14">
        <v>44543</v>
      </c>
      <c r="E169" t="s">
        <v>39</v>
      </c>
      <c r="F169">
        <f>2+12/60</f>
        <v>2.2000000000000002</v>
      </c>
      <c r="G169" t="s">
        <v>101</v>
      </c>
      <c r="H169" s="53" t="s">
        <v>143</v>
      </c>
      <c r="I169" s="12" t="s">
        <v>51</v>
      </c>
      <c r="J169" s="12"/>
      <c r="K169" s="34" t="s">
        <v>62</v>
      </c>
      <c r="L169" s="34" t="s">
        <v>62</v>
      </c>
      <c r="M169" s="34" t="s">
        <v>62</v>
      </c>
      <c r="N169" s="34" t="s">
        <v>62</v>
      </c>
      <c r="O169" s="34" t="s">
        <v>62</v>
      </c>
      <c r="P169" s="34" t="s">
        <v>62</v>
      </c>
      <c r="Q169" s="34" t="s">
        <v>62</v>
      </c>
      <c r="R169" s="34" t="s">
        <v>62</v>
      </c>
      <c r="S169" s="34" t="s">
        <v>62</v>
      </c>
      <c r="T169" s="34" t="s">
        <v>87</v>
      </c>
      <c r="U169" s="34" t="s">
        <v>62</v>
      </c>
      <c r="V169" s="34" t="s">
        <v>62</v>
      </c>
      <c r="W169" s="34" t="s">
        <v>62</v>
      </c>
      <c r="X169" s="34" t="s">
        <v>62</v>
      </c>
      <c r="Y169" s="34" t="s">
        <v>62</v>
      </c>
      <c r="Z169" s="34" t="s">
        <v>62</v>
      </c>
      <c r="AA169" s="34" t="s">
        <v>62</v>
      </c>
      <c r="AC169" s="12" t="s">
        <v>68</v>
      </c>
      <c r="AD169" s="37" t="s">
        <v>309</v>
      </c>
      <c r="AE169" s="38"/>
      <c r="AF169" s="37"/>
      <c r="AG169" s="38"/>
      <c r="AH169" s="37"/>
      <c r="AI169" s="38"/>
      <c r="AJ169" s="37"/>
      <c r="AK169" s="38"/>
      <c r="AL169" s="37"/>
      <c r="AM169" s="38"/>
      <c r="AN169" s="37"/>
      <c r="AO169" s="38"/>
      <c r="AP169" s="37"/>
      <c r="AQ169" s="38"/>
      <c r="AR169" s="38"/>
      <c r="AS169" s="37"/>
      <c r="AT169" s="12" t="str">
        <f t="shared" si="22"/>
        <v>C</v>
      </c>
      <c r="AU169" s="61" t="str">
        <f t="shared" si="23"/>
        <v>filled</v>
      </c>
    </row>
    <row r="170" spans="2:47" ht="16.5" thickBot="1">
      <c r="B170" s="56" t="s">
        <v>150</v>
      </c>
      <c r="D170" s="14">
        <v>44545</v>
      </c>
      <c r="E170">
        <v>700</v>
      </c>
      <c r="F170">
        <f>3+3/60</f>
        <v>3.05</v>
      </c>
      <c r="G170" t="s">
        <v>46</v>
      </c>
      <c r="H170" s="24" t="s">
        <v>327</v>
      </c>
      <c r="I170" s="12" t="s">
        <v>51</v>
      </c>
      <c r="J170" s="12"/>
      <c r="K170" s="34" t="s">
        <v>62</v>
      </c>
      <c r="L170" s="34" t="s">
        <v>62</v>
      </c>
      <c r="M170" s="34" t="s">
        <v>62</v>
      </c>
      <c r="N170" s="34" t="s">
        <v>62</v>
      </c>
      <c r="O170" s="34" t="s">
        <v>62</v>
      </c>
      <c r="P170" s="34" t="s">
        <v>62</v>
      </c>
      <c r="Q170" s="34" t="s">
        <v>62</v>
      </c>
      <c r="R170" s="34" t="s">
        <v>62</v>
      </c>
      <c r="S170" s="34" t="s">
        <v>62</v>
      </c>
      <c r="T170" s="34" t="s">
        <v>87</v>
      </c>
      <c r="U170" s="34" t="s">
        <v>62</v>
      </c>
      <c r="V170" s="34" t="s">
        <v>62</v>
      </c>
      <c r="W170" s="34" t="s">
        <v>62</v>
      </c>
      <c r="X170" s="34" t="s">
        <v>62</v>
      </c>
      <c r="Y170" s="34" t="s">
        <v>62</v>
      </c>
      <c r="Z170" s="34" t="s">
        <v>62</v>
      </c>
      <c r="AA170" s="34" t="s">
        <v>62</v>
      </c>
      <c r="AB170" t="s">
        <v>332</v>
      </c>
      <c r="AC170" s="12" t="s">
        <v>68</v>
      </c>
      <c r="AD170" s="37"/>
      <c r="AE170" s="38"/>
      <c r="AF170" s="37" t="s">
        <v>310</v>
      </c>
      <c r="AG170" s="38"/>
      <c r="AH170" s="37"/>
      <c r="AI170" s="38"/>
      <c r="AJ170" s="37"/>
      <c r="AK170" s="38"/>
      <c r="AL170" s="37"/>
      <c r="AM170" s="38"/>
      <c r="AN170" s="37"/>
      <c r="AO170" s="38"/>
      <c r="AP170" s="37"/>
      <c r="AQ170" s="38"/>
      <c r="AR170" s="38"/>
      <c r="AS170" s="37"/>
      <c r="AT170" s="12" t="str">
        <f t="shared" si="22"/>
        <v>W</v>
      </c>
      <c r="AU170" s="61" t="str">
        <f t="shared" si="23"/>
        <v>filled</v>
      </c>
    </row>
    <row r="171" spans="2:47" ht="16.5" thickBot="1">
      <c r="B171" s="51" t="s">
        <v>24</v>
      </c>
      <c r="D171" s="14">
        <v>44545</v>
      </c>
      <c r="E171">
        <v>700</v>
      </c>
      <c r="F171">
        <f>4+25/60</f>
        <v>4.416666666666667</v>
      </c>
      <c r="G171" t="s">
        <v>46</v>
      </c>
      <c r="H171" s="24" t="s">
        <v>315</v>
      </c>
      <c r="I171" s="12" t="s">
        <v>51</v>
      </c>
      <c r="J171" s="12"/>
      <c r="K171" s="34" t="s">
        <v>62</v>
      </c>
      <c r="L171" s="34" t="s">
        <v>62</v>
      </c>
      <c r="M171" s="34" t="s">
        <v>62</v>
      </c>
      <c r="N171" s="34" t="s">
        <v>62</v>
      </c>
      <c r="O171" s="34" t="s">
        <v>62</v>
      </c>
      <c r="P171" s="34" t="s">
        <v>62</v>
      </c>
      <c r="Q171" s="34" t="s">
        <v>62</v>
      </c>
      <c r="R171" s="34" t="s">
        <v>62</v>
      </c>
      <c r="S171" s="34" t="s">
        <v>62</v>
      </c>
      <c r="T171" s="34" t="s">
        <v>87</v>
      </c>
      <c r="U171" s="34" t="s">
        <v>62</v>
      </c>
      <c r="V171" s="34" t="s">
        <v>62</v>
      </c>
      <c r="W171" s="34" t="s">
        <v>62</v>
      </c>
      <c r="X171" s="34" t="s">
        <v>62</v>
      </c>
      <c r="Y171" s="34" t="s">
        <v>62</v>
      </c>
      <c r="Z171" s="34" t="s">
        <v>62</v>
      </c>
      <c r="AA171" s="34" t="s">
        <v>62</v>
      </c>
      <c r="AC171" s="12" t="s">
        <v>68</v>
      </c>
      <c r="AD171" s="37"/>
      <c r="AE171" s="38"/>
      <c r="AF171" s="37" t="s">
        <v>309</v>
      </c>
      <c r="AG171" s="38"/>
      <c r="AH171" s="37"/>
      <c r="AI171" s="38"/>
      <c r="AJ171" s="37"/>
      <c r="AK171" s="38"/>
      <c r="AL171" s="37"/>
      <c r="AM171" s="38"/>
      <c r="AN171" s="37"/>
      <c r="AO171" s="38"/>
      <c r="AP171" s="37"/>
      <c r="AQ171" s="38"/>
      <c r="AR171" s="38"/>
      <c r="AS171" s="37"/>
      <c r="AT171" s="12" t="str">
        <f t="shared" si="22"/>
        <v>C</v>
      </c>
      <c r="AU171" s="61" t="str">
        <f t="shared" si="23"/>
        <v>filled</v>
      </c>
    </row>
    <row r="172" spans="2:47" ht="16.5" thickBot="1">
      <c r="B172" s="52">
        <v>44257</v>
      </c>
      <c r="D172" s="14">
        <v>44545</v>
      </c>
      <c r="E172">
        <v>700</v>
      </c>
      <c r="F172">
        <f>3+31/60</f>
        <v>3.5166666666666666</v>
      </c>
      <c r="G172" t="s">
        <v>47</v>
      </c>
      <c r="H172" s="24" t="s">
        <v>316</v>
      </c>
      <c r="I172" s="12" t="s">
        <v>51</v>
      </c>
      <c r="J172" s="12"/>
      <c r="K172" s="34" t="s">
        <v>62</v>
      </c>
      <c r="L172" s="34" t="s">
        <v>62</v>
      </c>
      <c r="M172" s="34" t="s">
        <v>62</v>
      </c>
      <c r="N172" s="34" t="s">
        <v>62</v>
      </c>
      <c r="O172" s="34" t="s">
        <v>62</v>
      </c>
      <c r="P172" s="34" t="s">
        <v>62</v>
      </c>
      <c r="Q172" s="34" t="s">
        <v>62</v>
      </c>
      <c r="R172" s="34" t="s">
        <v>62</v>
      </c>
      <c r="S172" s="34" t="s">
        <v>62</v>
      </c>
      <c r="T172" s="34" t="s">
        <v>87</v>
      </c>
      <c r="U172" s="34" t="s">
        <v>62</v>
      </c>
      <c r="V172" s="34" t="s">
        <v>62</v>
      </c>
      <c r="W172" s="34" t="s">
        <v>62</v>
      </c>
      <c r="X172" s="34" t="s">
        <v>62</v>
      </c>
      <c r="Y172" s="34" t="s">
        <v>62</v>
      </c>
      <c r="Z172" s="34" t="s">
        <v>62</v>
      </c>
      <c r="AA172" s="34" t="s">
        <v>62</v>
      </c>
      <c r="AC172" s="12" t="s">
        <v>68</v>
      </c>
      <c r="AD172" s="37"/>
      <c r="AE172" s="38" t="s">
        <v>309</v>
      </c>
      <c r="AF172" s="37"/>
      <c r="AG172" s="38"/>
      <c r="AH172" s="37"/>
      <c r="AI172" s="38"/>
      <c r="AJ172" s="37"/>
      <c r="AK172" s="38"/>
      <c r="AL172" s="37"/>
      <c r="AM172" s="38"/>
      <c r="AN172" s="37"/>
      <c r="AO172" s="38"/>
      <c r="AP172" s="37"/>
      <c r="AQ172" s="38"/>
      <c r="AR172" s="38"/>
      <c r="AS172" s="37"/>
      <c r="AT172" s="12" t="str">
        <f t="shared" si="22"/>
        <v>C</v>
      </c>
      <c r="AU172" s="61" t="str">
        <f t="shared" si="23"/>
        <v>filled</v>
      </c>
    </row>
    <row r="173" spans="2:47" ht="16.5" thickBot="1">
      <c r="B173" s="52">
        <v>44258</v>
      </c>
      <c r="D173" s="14">
        <v>44545</v>
      </c>
      <c r="E173">
        <v>700</v>
      </c>
      <c r="F173">
        <f>1+55/60</f>
        <v>1.9166666666666665</v>
      </c>
      <c r="G173" t="s">
        <v>238</v>
      </c>
      <c r="H173" s="24" t="s">
        <v>317</v>
      </c>
      <c r="I173" s="12" t="s">
        <v>51</v>
      </c>
      <c r="J173" s="12"/>
      <c r="K173" s="34" t="s">
        <v>62</v>
      </c>
      <c r="L173" s="34" t="s">
        <v>62</v>
      </c>
      <c r="M173" s="34" t="s">
        <v>62</v>
      </c>
      <c r="N173" s="34" t="s">
        <v>62</v>
      </c>
      <c r="O173" s="34" t="s">
        <v>62</v>
      </c>
      <c r="P173" s="34" t="s">
        <v>62</v>
      </c>
      <c r="Q173" s="34" t="s">
        <v>62</v>
      </c>
      <c r="R173" s="34" t="s">
        <v>62</v>
      </c>
      <c r="S173" s="34" t="s">
        <v>62</v>
      </c>
      <c r="T173" s="34" t="s">
        <v>87</v>
      </c>
      <c r="U173" s="34" t="s">
        <v>62</v>
      </c>
      <c r="V173" s="34" t="s">
        <v>62</v>
      </c>
      <c r="W173" s="34" t="s">
        <v>62</v>
      </c>
      <c r="X173" s="34" t="s">
        <v>62</v>
      </c>
      <c r="Y173" s="34" t="s">
        <v>62</v>
      </c>
      <c r="Z173" s="34" t="s">
        <v>62</v>
      </c>
      <c r="AA173" s="34" t="s">
        <v>62</v>
      </c>
      <c r="AB173" s="34" t="s">
        <v>328</v>
      </c>
      <c r="AC173" s="12" t="s">
        <v>68</v>
      </c>
      <c r="AD173" s="37"/>
      <c r="AE173" s="38"/>
      <c r="AF173" s="37"/>
      <c r="AG173" s="38"/>
      <c r="AH173" s="37"/>
      <c r="AI173" s="38"/>
      <c r="AJ173" s="37"/>
      <c r="AK173" s="38"/>
      <c r="AL173" s="37"/>
      <c r="AM173" s="38"/>
      <c r="AN173" s="37"/>
      <c r="AO173" s="38" t="s">
        <v>309</v>
      </c>
      <c r="AP173" s="37"/>
      <c r="AQ173" s="38"/>
      <c r="AR173" s="38"/>
      <c r="AS173" s="37"/>
      <c r="AT173" s="12" t="str">
        <f t="shared" si="22"/>
        <v>C</v>
      </c>
      <c r="AU173" s="61" t="str">
        <f t="shared" si="23"/>
        <v>filled</v>
      </c>
    </row>
    <row r="174" spans="2:47" ht="16.5" thickBot="1">
      <c r="B174" s="52">
        <v>44259</v>
      </c>
      <c r="D174" s="14">
        <v>44545</v>
      </c>
      <c r="E174">
        <v>700</v>
      </c>
      <c r="F174">
        <f>3+58/60</f>
        <v>3.9666666666666668</v>
      </c>
      <c r="G174" t="s">
        <v>238</v>
      </c>
      <c r="H174" s="24" t="s">
        <v>318</v>
      </c>
      <c r="I174" s="12" t="s">
        <v>51</v>
      </c>
      <c r="J174" s="12"/>
      <c r="K174" s="34" t="s">
        <v>62</v>
      </c>
      <c r="L174" s="34" t="s">
        <v>62</v>
      </c>
      <c r="M174" s="34" t="s">
        <v>62</v>
      </c>
      <c r="N174" s="34" t="s">
        <v>62</v>
      </c>
      <c r="O174" s="34" t="s">
        <v>62</v>
      </c>
      <c r="P174" s="34" t="s">
        <v>62</v>
      </c>
      <c r="Q174" s="34" t="s">
        <v>62</v>
      </c>
      <c r="R174" s="34" t="s">
        <v>62</v>
      </c>
      <c r="S174" s="34" t="s">
        <v>62</v>
      </c>
      <c r="T174" s="34" t="s">
        <v>87</v>
      </c>
      <c r="U174" s="34" t="s">
        <v>62</v>
      </c>
      <c r="V174" s="34" t="s">
        <v>62</v>
      </c>
      <c r="W174" s="34" t="s">
        <v>62</v>
      </c>
      <c r="X174" s="34" t="s">
        <v>62</v>
      </c>
      <c r="Y174" s="34" t="s">
        <v>62</v>
      </c>
      <c r="Z174" s="34" t="s">
        <v>62</v>
      </c>
      <c r="AA174" s="34" t="s">
        <v>62</v>
      </c>
      <c r="AB174" s="34"/>
      <c r="AC174" s="12" t="s">
        <v>68</v>
      </c>
      <c r="AD174" s="37"/>
      <c r="AE174" s="38"/>
      <c r="AF174" s="37"/>
      <c r="AG174" s="38"/>
      <c r="AH174" s="37"/>
      <c r="AI174" s="38"/>
      <c r="AJ174" s="37"/>
      <c r="AK174" s="38"/>
      <c r="AL174" s="37"/>
      <c r="AM174" s="38"/>
      <c r="AN174" s="37"/>
      <c r="AO174" s="38" t="s">
        <v>310</v>
      </c>
      <c r="AP174" s="37"/>
      <c r="AQ174" s="38"/>
      <c r="AR174" s="38"/>
      <c r="AS174" s="37"/>
      <c r="AT174" s="12" t="str">
        <f t="shared" si="22"/>
        <v>W</v>
      </c>
      <c r="AU174" s="61" t="str">
        <f t="shared" si="23"/>
        <v>filled</v>
      </c>
    </row>
    <row r="175" spans="2:47" ht="16.5" thickBot="1">
      <c r="B175" s="52">
        <v>44260</v>
      </c>
      <c r="D175" s="14">
        <v>44545</v>
      </c>
      <c r="E175">
        <v>700</v>
      </c>
      <c r="F175">
        <f>1+51/60</f>
        <v>1.85</v>
      </c>
      <c r="G175" t="s">
        <v>46</v>
      </c>
      <c r="H175" s="24" t="s">
        <v>319</v>
      </c>
      <c r="I175" s="12" t="s">
        <v>51</v>
      </c>
      <c r="J175" s="12"/>
      <c r="K175" s="34" t="s">
        <v>62</v>
      </c>
      <c r="L175" s="34" t="s">
        <v>62</v>
      </c>
      <c r="M175" s="34" t="s">
        <v>62</v>
      </c>
      <c r="N175" s="34" t="s">
        <v>62</v>
      </c>
      <c r="O175" s="34" t="s">
        <v>62</v>
      </c>
      <c r="P175" s="34" t="s">
        <v>62</v>
      </c>
      <c r="Q175" s="34" t="s">
        <v>62</v>
      </c>
      <c r="R175" s="34" t="s">
        <v>62</v>
      </c>
      <c r="S175" s="34" t="s">
        <v>62</v>
      </c>
      <c r="T175" s="34" t="s">
        <v>87</v>
      </c>
      <c r="U175" s="34" t="s">
        <v>62</v>
      </c>
      <c r="V175" s="34" t="s">
        <v>62</v>
      </c>
      <c r="W175" s="34" t="s">
        <v>62</v>
      </c>
      <c r="X175" s="34" t="s">
        <v>62</v>
      </c>
      <c r="Y175" s="34" t="s">
        <v>62</v>
      </c>
      <c r="Z175" s="34" t="s">
        <v>62</v>
      </c>
      <c r="AA175" s="34" t="s">
        <v>62</v>
      </c>
      <c r="AB175" s="34"/>
      <c r="AC175" s="12" t="s">
        <v>68</v>
      </c>
      <c r="AD175" s="37"/>
      <c r="AE175" s="38"/>
      <c r="AF175" s="37" t="s">
        <v>309</v>
      </c>
      <c r="AG175" s="38"/>
      <c r="AH175" s="37"/>
      <c r="AI175" s="38"/>
      <c r="AJ175" s="37"/>
      <c r="AK175" s="38"/>
      <c r="AL175" s="37"/>
      <c r="AM175" s="38"/>
      <c r="AN175" s="37"/>
      <c r="AO175" s="38"/>
      <c r="AP175" s="37"/>
      <c r="AQ175" s="38"/>
      <c r="AR175" s="38"/>
      <c r="AS175" s="37"/>
      <c r="AT175" s="12" t="str">
        <f t="shared" si="22"/>
        <v>C</v>
      </c>
      <c r="AU175" s="61" t="str">
        <f t="shared" si="23"/>
        <v>filled</v>
      </c>
    </row>
    <row r="176" spans="2:47" ht="16.5" thickBot="1">
      <c r="B176" s="52">
        <v>44261</v>
      </c>
      <c r="D176" s="14">
        <v>44545</v>
      </c>
      <c r="E176">
        <v>700</v>
      </c>
      <c r="F176">
        <f>4+28/60</f>
        <v>4.4666666666666668</v>
      </c>
      <c r="G176" t="s">
        <v>45</v>
      </c>
      <c r="H176" s="24" t="s">
        <v>320</v>
      </c>
      <c r="I176" s="12" t="s">
        <v>51</v>
      </c>
      <c r="J176" s="12"/>
      <c r="K176" s="34" t="s">
        <v>62</v>
      </c>
      <c r="L176" s="34" t="s">
        <v>62</v>
      </c>
      <c r="M176" s="34" t="s">
        <v>62</v>
      </c>
      <c r="N176" s="34" t="s">
        <v>62</v>
      </c>
      <c r="O176" s="34" t="s">
        <v>62</v>
      </c>
      <c r="P176" s="34" t="s">
        <v>62</v>
      </c>
      <c r="Q176" s="34" t="s">
        <v>62</v>
      </c>
      <c r="R176" s="34" t="s">
        <v>62</v>
      </c>
      <c r="S176" s="34" t="s">
        <v>62</v>
      </c>
      <c r="T176" s="34" t="s">
        <v>87</v>
      </c>
      <c r="U176" s="34" t="s">
        <v>62</v>
      </c>
      <c r="V176" s="34" t="s">
        <v>62</v>
      </c>
      <c r="W176" s="34" t="s">
        <v>62</v>
      </c>
      <c r="X176" s="34" t="s">
        <v>62</v>
      </c>
      <c r="Y176" s="34" t="s">
        <v>62</v>
      </c>
      <c r="Z176" s="34" t="s">
        <v>62</v>
      </c>
      <c r="AA176" s="34" t="s">
        <v>62</v>
      </c>
      <c r="AC176" s="12" t="s">
        <v>68</v>
      </c>
      <c r="AD176" s="37"/>
      <c r="AE176" s="38"/>
      <c r="AF176" s="37"/>
      <c r="AG176" s="38"/>
      <c r="AH176" s="37" t="s">
        <v>309</v>
      </c>
      <c r="AI176" s="38"/>
      <c r="AJ176" s="37"/>
      <c r="AK176" s="38"/>
      <c r="AL176" s="37"/>
      <c r="AM176" s="38"/>
      <c r="AN176" s="37"/>
      <c r="AO176" s="38"/>
      <c r="AP176" s="37"/>
      <c r="AQ176" s="38"/>
      <c r="AR176" s="38"/>
      <c r="AS176" s="37"/>
      <c r="AT176" s="12" t="str">
        <f t="shared" si="22"/>
        <v>C</v>
      </c>
      <c r="AU176" s="61" t="str">
        <f t="shared" si="23"/>
        <v>filled</v>
      </c>
    </row>
    <row r="177" spans="2:47" ht="16.5" thickBot="1">
      <c r="B177" s="52">
        <v>44264</v>
      </c>
      <c r="D177" s="14">
        <v>44545</v>
      </c>
      <c r="E177">
        <v>700</v>
      </c>
      <c r="F177">
        <f>2+48/60</f>
        <v>2.8</v>
      </c>
      <c r="G177" t="s">
        <v>178</v>
      </c>
      <c r="H177" s="24" t="s">
        <v>321</v>
      </c>
      <c r="I177" s="12" t="s">
        <v>51</v>
      </c>
      <c r="J177" s="12"/>
      <c r="K177" s="34" t="s">
        <v>62</v>
      </c>
      <c r="L177" s="34" t="s">
        <v>62</v>
      </c>
      <c r="M177" s="34" t="s">
        <v>62</v>
      </c>
      <c r="N177" s="34" t="s">
        <v>62</v>
      </c>
      <c r="O177" s="34" t="s">
        <v>62</v>
      </c>
      <c r="P177" s="34" t="s">
        <v>62</v>
      </c>
      <c r="Q177" s="34" t="s">
        <v>62</v>
      </c>
      <c r="R177" s="34" t="s">
        <v>62</v>
      </c>
      <c r="S177" s="34" t="s">
        <v>62</v>
      </c>
      <c r="T177" s="34" t="s">
        <v>87</v>
      </c>
      <c r="U177" s="34" t="s">
        <v>62</v>
      </c>
      <c r="V177" s="34" t="s">
        <v>62</v>
      </c>
      <c r="W177" s="34" t="s">
        <v>62</v>
      </c>
      <c r="X177" s="34" t="s">
        <v>62</v>
      </c>
      <c r="Y177" s="34" t="s">
        <v>62</v>
      </c>
      <c r="Z177" s="34" t="s">
        <v>62</v>
      </c>
      <c r="AA177" s="34" t="s">
        <v>62</v>
      </c>
      <c r="AC177" s="12" t="s">
        <v>68</v>
      </c>
      <c r="AD177" s="37"/>
      <c r="AE177" s="38"/>
      <c r="AF177" s="37"/>
      <c r="AG177" s="38"/>
      <c r="AH177" s="37"/>
      <c r="AI177" s="38"/>
      <c r="AJ177" s="37"/>
      <c r="AK177" s="38"/>
      <c r="AL177" s="37"/>
      <c r="AM177" s="38"/>
      <c r="AN177" s="37"/>
      <c r="AO177" s="38"/>
      <c r="AP177" s="37"/>
      <c r="AQ177" s="38" t="s">
        <v>309</v>
      </c>
      <c r="AR177" s="38"/>
      <c r="AS177" s="37"/>
      <c r="AT177" s="12" t="str">
        <f t="shared" si="22"/>
        <v>C</v>
      </c>
      <c r="AU177" s="61" t="str">
        <f t="shared" si="23"/>
        <v>filled</v>
      </c>
    </row>
    <row r="178" spans="2:47" ht="16.5" thickBot="1">
      <c r="B178" s="52">
        <v>44265</v>
      </c>
      <c r="D178" s="14">
        <v>44545</v>
      </c>
      <c r="E178">
        <v>700</v>
      </c>
      <c r="F178">
        <f>1+56/60</f>
        <v>1.9333333333333333</v>
      </c>
      <c r="G178" t="s">
        <v>47</v>
      </c>
      <c r="H178" s="24" t="s">
        <v>322</v>
      </c>
      <c r="I178" s="12" t="s">
        <v>51</v>
      </c>
      <c r="J178" s="12"/>
      <c r="K178" s="34" t="s">
        <v>62</v>
      </c>
      <c r="L178" s="34" t="s">
        <v>62</v>
      </c>
      <c r="M178" s="34" t="s">
        <v>62</v>
      </c>
      <c r="N178" s="34" t="s">
        <v>62</v>
      </c>
      <c r="O178" s="34" t="s">
        <v>62</v>
      </c>
      <c r="P178" s="34" t="s">
        <v>62</v>
      </c>
      <c r="Q178" s="34" t="s">
        <v>62</v>
      </c>
      <c r="R178" s="34" t="s">
        <v>62</v>
      </c>
      <c r="S178" s="34" t="s">
        <v>62</v>
      </c>
      <c r="T178" s="34" t="s">
        <v>87</v>
      </c>
      <c r="U178" s="34" t="s">
        <v>62</v>
      </c>
      <c r="V178" s="34" t="s">
        <v>62</v>
      </c>
      <c r="W178" s="34" t="s">
        <v>62</v>
      </c>
      <c r="X178" s="34" t="s">
        <v>62</v>
      </c>
      <c r="Y178" s="34" t="s">
        <v>62</v>
      </c>
      <c r="Z178" s="34" t="s">
        <v>62</v>
      </c>
      <c r="AA178" s="34" t="s">
        <v>62</v>
      </c>
      <c r="AC178" s="12" t="s">
        <v>68</v>
      </c>
      <c r="AD178" s="37"/>
      <c r="AE178" s="38" t="s">
        <v>309</v>
      </c>
      <c r="AF178" s="37"/>
      <c r="AG178" s="38"/>
      <c r="AH178" s="37"/>
      <c r="AI178" s="38"/>
      <c r="AJ178" s="37"/>
      <c r="AK178" s="38"/>
      <c r="AL178" s="37"/>
      <c r="AM178" s="38"/>
      <c r="AN178" s="37"/>
      <c r="AO178" s="38"/>
      <c r="AP178" s="37"/>
      <c r="AQ178" s="38"/>
      <c r="AR178" s="38"/>
      <c r="AS178" s="37"/>
      <c r="AT178" s="12" t="str">
        <f t="shared" si="22"/>
        <v>C</v>
      </c>
      <c r="AU178" s="61" t="str">
        <f t="shared" si="23"/>
        <v>filled</v>
      </c>
    </row>
    <row r="179" spans="2:47" ht="16.5" thickBot="1">
      <c r="B179" s="52">
        <v>44266</v>
      </c>
      <c r="D179" s="14">
        <v>44545</v>
      </c>
      <c r="E179">
        <v>700</v>
      </c>
      <c r="F179">
        <f>1+20/60</f>
        <v>1.3333333333333333</v>
      </c>
      <c r="G179" t="s">
        <v>34</v>
      </c>
      <c r="H179" s="24" t="s">
        <v>323</v>
      </c>
      <c r="I179" s="12" t="s">
        <v>51</v>
      </c>
      <c r="J179" s="12"/>
      <c r="K179" s="34" t="s">
        <v>62</v>
      </c>
      <c r="L179" s="34" t="s">
        <v>62</v>
      </c>
      <c r="M179" s="34" t="s">
        <v>62</v>
      </c>
      <c r="N179" s="34" t="s">
        <v>62</v>
      </c>
      <c r="O179" s="34" t="s">
        <v>62</v>
      </c>
      <c r="P179" s="34" t="s">
        <v>62</v>
      </c>
      <c r="Q179" s="34" t="s">
        <v>62</v>
      </c>
      <c r="R179" s="34" t="s">
        <v>62</v>
      </c>
      <c r="S179" s="34" t="s">
        <v>62</v>
      </c>
      <c r="T179" s="34" t="s">
        <v>87</v>
      </c>
      <c r="U179" s="34" t="s">
        <v>62</v>
      </c>
      <c r="V179" s="34" t="s">
        <v>62</v>
      </c>
      <c r="W179" s="34" t="s">
        <v>62</v>
      </c>
      <c r="X179" s="34" t="s">
        <v>62</v>
      </c>
      <c r="Y179" s="34" t="s">
        <v>62</v>
      </c>
      <c r="Z179" s="34" t="s">
        <v>62</v>
      </c>
      <c r="AA179" s="34" t="s">
        <v>62</v>
      </c>
      <c r="AB179" s="34" t="s">
        <v>329</v>
      </c>
      <c r="AC179" s="12" t="s">
        <v>68</v>
      </c>
      <c r="AD179" s="37"/>
      <c r="AE179" s="38"/>
      <c r="AF179" s="37"/>
      <c r="AG179" s="38" t="s">
        <v>310</v>
      </c>
      <c r="AH179" s="37"/>
      <c r="AI179" s="38"/>
      <c r="AJ179" s="37"/>
      <c r="AK179" s="38"/>
      <c r="AL179" s="37"/>
      <c r="AM179" s="38"/>
      <c r="AN179" s="37"/>
      <c r="AO179" s="38"/>
      <c r="AP179" s="37"/>
      <c r="AQ179" s="38"/>
      <c r="AR179" s="38"/>
      <c r="AS179" s="37"/>
      <c r="AT179" s="12" t="str">
        <f t="shared" si="22"/>
        <v>W</v>
      </c>
      <c r="AU179" s="61" t="str">
        <f t="shared" si="23"/>
        <v>filled</v>
      </c>
    </row>
    <row r="180" spans="2:47" ht="16.5" thickBot="1">
      <c r="B180" s="52">
        <v>44267</v>
      </c>
      <c r="D180" s="14">
        <v>44545</v>
      </c>
      <c r="E180">
        <v>700</v>
      </c>
      <c r="F180">
        <f>3+6/60</f>
        <v>3.1</v>
      </c>
      <c r="G180" t="s">
        <v>236</v>
      </c>
      <c r="H180" s="24" t="s">
        <v>324</v>
      </c>
      <c r="I180" s="12" t="s">
        <v>51</v>
      </c>
      <c r="J180" s="12"/>
      <c r="K180" s="34" t="s">
        <v>62</v>
      </c>
      <c r="L180" s="34" t="s">
        <v>62</v>
      </c>
      <c r="M180" s="34" t="s">
        <v>62</v>
      </c>
      <c r="N180" s="34" t="s">
        <v>62</v>
      </c>
      <c r="O180" s="34" t="s">
        <v>62</v>
      </c>
      <c r="P180" s="34" t="s">
        <v>62</v>
      </c>
      <c r="Q180" s="34" t="s">
        <v>62</v>
      </c>
      <c r="R180" s="34" t="s">
        <v>62</v>
      </c>
      <c r="S180" s="34" t="s">
        <v>62</v>
      </c>
      <c r="T180" s="34" t="s">
        <v>87</v>
      </c>
      <c r="U180" s="34" t="s">
        <v>62</v>
      </c>
      <c r="V180" s="34" t="s">
        <v>62</v>
      </c>
      <c r="W180" s="34" t="s">
        <v>62</v>
      </c>
      <c r="X180" s="34" t="s">
        <v>62</v>
      </c>
      <c r="Y180" s="34" t="s">
        <v>62</v>
      </c>
      <c r="Z180" s="34" t="s">
        <v>62</v>
      </c>
      <c r="AA180" s="34" t="s">
        <v>62</v>
      </c>
      <c r="AC180" s="12" t="s">
        <v>68</v>
      </c>
      <c r="AD180" s="37"/>
      <c r="AE180" s="38"/>
      <c r="AF180" s="37"/>
      <c r="AG180" s="38"/>
      <c r="AH180" s="37"/>
      <c r="AI180" s="38"/>
      <c r="AJ180" s="37"/>
      <c r="AK180" s="38"/>
      <c r="AL180" s="37" t="s">
        <v>309</v>
      </c>
      <c r="AM180" s="38"/>
      <c r="AN180" s="37"/>
      <c r="AO180" s="38"/>
      <c r="AP180" s="37"/>
      <c r="AQ180" s="38"/>
      <c r="AR180" s="38"/>
      <c r="AS180" s="37"/>
      <c r="AT180" s="12" t="str">
        <f t="shared" si="22"/>
        <v>C</v>
      </c>
      <c r="AU180" s="61" t="str">
        <f t="shared" si="23"/>
        <v>filled</v>
      </c>
    </row>
    <row r="181" spans="2:47" ht="16.5" thickBot="1">
      <c r="B181" s="52">
        <v>44268</v>
      </c>
      <c r="D181" s="14">
        <v>44545</v>
      </c>
      <c r="E181">
        <v>700</v>
      </c>
      <c r="F181">
        <f>2+21/60</f>
        <v>2.35</v>
      </c>
      <c r="G181" t="s">
        <v>34</v>
      </c>
      <c r="H181" s="24" t="s">
        <v>325</v>
      </c>
      <c r="I181" s="12" t="s">
        <v>51</v>
      </c>
      <c r="J181" s="12"/>
      <c r="K181" s="34" t="s">
        <v>62</v>
      </c>
      <c r="L181" s="34" t="s">
        <v>62</v>
      </c>
      <c r="M181" s="34" t="s">
        <v>62</v>
      </c>
      <c r="N181" s="34" t="s">
        <v>62</v>
      </c>
      <c r="O181" s="34" t="s">
        <v>62</v>
      </c>
      <c r="P181" s="34" t="s">
        <v>62</v>
      </c>
      <c r="Q181" s="34" t="s">
        <v>62</v>
      </c>
      <c r="R181" s="34" t="s">
        <v>62</v>
      </c>
      <c r="S181" s="34" t="s">
        <v>62</v>
      </c>
      <c r="T181" s="34" t="s">
        <v>87</v>
      </c>
      <c r="U181" s="34" t="s">
        <v>62</v>
      </c>
      <c r="V181" s="34" t="s">
        <v>62</v>
      </c>
      <c r="W181" s="34" t="s">
        <v>62</v>
      </c>
      <c r="X181" s="34" t="s">
        <v>62</v>
      </c>
      <c r="Y181" s="34" t="s">
        <v>62</v>
      </c>
      <c r="Z181" s="34" t="s">
        <v>62</v>
      </c>
      <c r="AA181" s="34" t="s">
        <v>62</v>
      </c>
      <c r="AC181" s="12" t="s">
        <v>68</v>
      </c>
      <c r="AD181" s="37"/>
      <c r="AE181" s="38"/>
      <c r="AF181" s="37"/>
      <c r="AG181" s="38" t="s">
        <v>309</v>
      </c>
      <c r="AH181" s="37"/>
      <c r="AI181" s="38"/>
      <c r="AJ181" s="37"/>
      <c r="AK181" s="38"/>
      <c r="AL181" s="37"/>
      <c r="AM181" s="38"/>
      <c r="AN181" s="37"/>
      <c r="AO181" s="38"/>
      <c r="AP181" s="37"/>
      <c r="AQ181" s="38"/>
      <c r="AR181" s="38"/>
      <c r="AS181" s="37"/>
      <c r="AT181" s="12" t="str">
        <f t="shared" si="22"/>
        <v>C</v>
      </c>
      <c r="AU181" s="61" t="str">
        <f t="shared" si="23"/>
        <v>filled</v>
      </c>
    </row>
    <row r="182" spans="2:47" ht="16.5" thickBot="1">
      <c r="B182" s="52">
        <v>44271</v>
      </c>
      <c r="D182" s="14">
        <v>44545</v>
      </c>
      <c r="E182">
        <v>700</v>
      </c>
      <c r="F182">
        <f>1+55/60</f>
        <v>1.9166666666666665</v>
      </c>
      <c r="G182" t="s">
        <v>178</v>
      </c>
      <c r="H182" s="24" t="s">
        <v>80</v>
      </c>
      <c r="I182" s="12" t="s">
        <v>51</v>
      </c>
      <c r="J182" s="12"/>
      <c r="K182" s="34" t="s">
        <v>62</v>
      </c>
      <c r="L182" s="34" t="s">
        <v>62</v>
      </c>
      <c r="M182" s="34" t="s">
        <v>62</v>
      </c>
      <c r="N182" s="34" t="s">
        <v>62</v>
      </c>
      <c r="O182" s="34" t="s">
        <v>62</v>
      </c>
      <c r="P182" s="34" t="s">
        <v>62</v>
      </c>
      <c r="Q182" s="34" t="s">
        <v>62</v>
      </c>
      <c r="R182" s="34" t="s">
        <v>62</v>
      </c>
      <c r="S182" s="34" t="s">
        <v>62</v>
      </c>
      <c r="T182" s="34" t="s">
        <v>87</v>
      </c>
      <c r="U182" s="34" t="s">
        <v>62</v>
      </c>
      <c r="V182" s="34" t="s">
        <v>62</v>
      </c>
      <c r="W182" s="34" t="s">
        <v>62</v>
      </c>
      <c r="X182" s="34" t="s">
        <v>62</v>
      </c>
      <c r="Y182" s="34" t="s">
        <v>62</v>
      </c>
      <c r="Z182" s="34" t="s">
        <v>62</v>
      </c>
      <c r="AA182" s="34" t="s">
        <v>62</v>
      </c>
      <c r="AB182" s="34" t="s">
        <v>330</v>
      </c>
      <c r="AC182" s="12" t="s">
        <v>68</v>
      </c>
      <c r="AD182" s="37"/>
      <c r="AE182" s="38"/>
      <c r="AF182" s="37"/>
      <c r="AG182" s="38"/>
      <c r="AH182" s="37"/>
      <c r="AI182" s="38"/>
      <c r="AJ182" s="37"/>
      <c r="AK182" s="38"/>
      <c r="AL182" s="37"/>
      <c r="AM182" s="38"/>
      <c r="AN182" s="37"/>
      <c r="AO182" s="38"/>
      <c r="AP182" s="37"/>
      <c r="AQ182" s="38" t="s">
        <v>310</v>
      </c>
      <c r="AR182" s="38"/>
      <c r="AS182" s="37"/>
      <c r="AT182" s="12" t="str">
        <f t="shared" si="22"/>
        <v>W</v>
      </c>
      <c r="AU182" s="61" t="str">
        <f t="shared" si="23"/>
        <v>filled</v>
      </c>
    </row>
    <row r="183" spans="2:47" ht="16.5" thickBot="1">
      <c r="B183" s="52">
        <v>44272</v>
      </c>
      <c r="D183" s="14">
        <v>44545</v>
      </c>
      <c r="E183">
        <v>700</v>
      </c>
      <c r="F183">
        <f>1+48/60</f>
        <v>1.8</v>
      </c>
      <c r="G183" t="s">
        <v>238</v>
      </c>
      <c r="H183" s="24" t="s">
        <v>326</v>
      </c>
      <c r="I183" s="12" t="s">
        <v>51</v>
      </c>
      <c r="J183" s="12"/>
      <c r="K183" s="34" t="s">
        <v>62</v>
      </c>
      <c r="L183" s="34" t="s">
        <v>62</v>
      </c>
      <c r="M183" s="34" t="s">
        <v>62</v>
      </c>
      <c r="N183" s="34" t="s">
        <v>62</v>
      </c>
      <c r="O183" s="34" t="s">
        <v>62</v>
      </c>
      <c r="P183" s="34" t="s">
        <v>62</v>
      </c>
      <c r="Q183" s="34" t="s">
        <v>62</v>
      </c>
      <c r="R183" s="34" t="s">
        <v>62</v>
      </c>
      <c r="S183" s="34" t="s">
        <v>62</v>
      </c>
      <c r="T183" s="34" t="s">
        <v>87</v>
      </c>
      <c r="U183" s="34" t="s">
        <v>62</v>
      </c>
      <c r="V183" s="34" t="s">
        <v>62</v>
      </c>
      <c r="W183" s="34" t="s">
        <v>62</v>
      </c>
      <c r="X183" s="34" t="s">
        <v>62</v>
      </c>
      <c r="Y183" s="34" t="s">
        <v>62</v>
      </c>
      <c r="Z183" s="34" t="s">
        <v>62</v>
      </c>
      <c r="AA183" s="34" t="s">
        <v>62</v>
      </c>
      <c r="AB183" s="34" t="s">
        <v>331</v>
      </c>
      <c r="AC183" s="12" t="s">
        <v>68</v>
      </c>
      <c r="AD183" s="37"/>
      <c r="AE183" s="38"/>
      <c r="AF183" s="37"/>
      <c r="AG183" s="38"/>
      <c r="AH183" s="37"/>
      <c r="AI183" s="38"/>
      <c r="AJ183" s="37"/>
      <c r="AK183" s="38"/>
      <c r="AL183" s="37"/>
      <c r="AM183" s="38"/>
      <c r="AN183" s="37"/>
      <c r="AO183" s="38" t="s">
        <v>310</v>
      </c>
      <c r="AP183" s="37"/>
      <c r="AQ183" s="38"/>
      <c r="AR183" s="38"/>
      <c r="AS183" s="37"/>
      <c r="AT183" s="12" t="str">
        <f t="shared" si="22"/>
        <v>W</v>
      </c>
      <c r="AU183" s="61" t="str">
        <f t="shared" si="23"/>
        <v>filled</v>
      </c>
    </row>
    <row r="184" spans="2:47" ht="16.5" thickBot="1">
      <c r="B184" s="52">
        <v>44273</v>
      </c>
      <c r="D184" s="14">
        <v>44553</v>
      </c>
      <c r="E184">
        <v>700</v>
      </c>
      <c r="F184">
        <v>1</v>
      </c>
      <c r="G184" t="s">
        <v>47</v>
      </c>
      <c r="H184" s="24" t="s">
        <v>333</v>
      </c>
      <c r="I184" s="12" t="s">
        <v>51</v>
      </c>
      <c r="J184" s="12"/>
      <c r="K184" s="34" t="s">
        <v>62</v>
      </c>
      <c r="L184" s="34" t="s">
        <v>62</v>
      </c>
      <c r="M184" s="34" t="s">
        <v>62</v>
      </c>
      <c r="N184" s="34" t="s">
        <v>62</v>
      </c>
      <c r="O184" s="34" t="s">
        <v>62</v>
      </c>
      <c r="P184" s="34" t="s">
        <v>62</v>
      </c>
      <c r="Q184" s="34" t="s">
        <v>62</v>
      </c>
      <c r="R184" s="34" t="s">
        <v>62</v>
      </c>
      <c r="S184" s="34" t="s">
        <v>62</v>
      </c>
      <c r="T184" s="34" t="s">
        <v>87</v>
      </c>
      <c r="U184" s="34" t="s">
        <v>62</v>
      </c>
      <c r="V184" s="34" t="s">
        <v>62</v>
      </c>
      <c r="W184" s="34" t="s">
        <v>62</v>
      </c>
      <c r="X184" s="34" t="s">
        <v>62</v>
      </c>
      <c r="Y184" s="34" t="s">
        <v>62</v>
      </c>
      <c r="Z184" s="34" t="s">
        <v>62</v>
      </c>
      <c r="AA184" s="34" t="s">
        <v>62</v>
      </c>
      <c r="AC184" s="12" t="s">
        <v>68</v>
      </c>
      <c r="AD184" s="37"/>
      <c r="AE184" s="38" t="s">
        <v>32</v>
      </c>
      <c r="AF184" s="37"/>
      <c r="AG184" s="38"/>
      <c r="AH184" s="37"/>
      <c r="AI184" s="38"/>
      <c r="AJ184" s="37"/>
      <c r="AK184" s="38"/>
      <c r="AL184" s="37"/>
      <c r="AM184" s="38"/>
      <c r="AN184" s="37"/>
      <c r="AO184" s="38"/>
      <c r="AP184" s="37"/>
      <c r="AQ184" s="38"/>
      <c r="AR184" s="38"/>
      <c r="AS184" s="37"/>
      <c r="AT184" s="12" t="str">
        <f t="shared" si="22"/>
        <v>C</v>
      </c>
      <c r="AU184" s="61" t="str">
        <f t="shared" si="23"/>
        <v>filled</v>
      </c>
    </row>
    <row r="185" spans="2:47" ht="16.5" thickBot="1">
      <c r="B185" s="52">
        <v>44274</v>
      </c>
      <c r="D185" s="14">
        <v>44553</v>
      </c>
      <c r="E185">
        <v>700</v>
      </c>
      <c r="F185">
        <f>1+11/60</f>
        <v>1.1833333333333333</v>
      </c>
      <c r="G185" t="s">
        <v>178</v>
      </c>
      <c r="H185" s="24" t="s">
        <v>334</v>
      </c>
      <c r="I185" s="12" t="s">
        <v>51</v>
      </c>
      <c r="J185" s="12"/>
      <c r="K185" s="34" t="s">
        <v>62</v>
      </c>
      <c r="L185" s="34" t="s">
        <v>62</v>
      </c>
      <c r="M185" s="34" t="s">
        <v>62</v>
      </c>
      <c r="N185" s="34" t="s">
        <v>62</v>
      </c>
      <c r="O185" s="34" t="s">
        <v>62</v>
      </c>
      <c r="P185" s="34" t="s">
        <v>62</v>
      </c>
      <c r="Q185" s="34" t="s">
        <v>62</v>
      </c>
      <c r="R185" s="34" t="s">
        <v>62</v>
      </c>
      <c r="S185" s="34" t="s">
        <v>87</v>
      </c>
      <c r="T185" s="34" t="s">
        <v>62</v>
      </c>
      <c r="U185" s="34" t="s">
        <v>62</v>
      </c>
      <c r="V185" s="34" t="s">
        <v>87</v>
      </c>
      <c r="W185" s="34" t="s">
        <v>62</v>
      </c>
      <c r="X185" s="34" t="s">
        <v>87</v>
      </c>
      <c r="Y185" s="34" t="s">
        <v>87</v>
      </c>
      <c r="Z185" s="34" t="s">
        <v>87</v>
      </c>
      <c r="AA185" s="34" t="s">
        <v>87</v>
      </c>
      <c r="AB185" s="34" t="s">
        <v>345</v>
      </c>
      <c r="AC185" s="12" t="s">
        <v>68</v>
      </c>
      <c r="AD185" s="37"/>
      <c r="AE185" s="38"/>
      <c r="AF185" s="37"/>
      <c r="AG185" s="38"/>
      <c r="AH185" s="37"/>
      <c r="AI185" s="38"/>
      <c r="AJ185" s="37"/>
      <c r="AK185" s="38"/>
      <c r="AL185" s="37"/>
      <c r="AM185" s="38"/>
      <c r="AN185" s="37"/>
      <c r="AO185" s="38"/>
      <c r="AP185" s="37"/>
      <c r="AQ185" s="38" t="s">
        <v>63</v>
      </c>
      <c r="AR185" s="38"/>
      <c r="AS185" s="37"/>
      <c r="AT185" s="12" t="str">
        <f t="shared" si="22"/>
        <v>W</v>
      </c>
      <c r="AU185" s="61" t="str">
        <f t="shared" si="23"/>
        <v>filled</v>
      </c>
    </row>
    <row r="186" spans="2:47" ht="16.5" thickBot="1">
      <c r="B186" s="52">
        <v>44275</v>
      </c>
      <c r="D186" s="14">
        <v>44553</v>
      </c>
      <c r="E186">
        <v>700</v>
      </c>
      <c r="F186">
        <v>5</v>
      </c>
      <c r="G186" t="s">
        <v>178</v>
      </c>
      <c r="H186" s="24" t="s">
        <v>335</v>
      </c>
      <c r="I186" s="12" t="s">
        <v>51</v>
      </c>
      <c r="J186" s="12"/>
      <c r="K186" s="34" t="s">
        <v>62</v>
      </c>
      <c r="L186" s="34" t="s">
        <v>62</v>
      </c>
      <c r="M186" s="34" t="s">
        <v>62</v>
      </c>
      <c r="N186" s="34" t="s">
        <v>62</v>
      </c>
      <c r="O186" s="34" t="s">
        <v>62</v>
      </c>
      <c r="P186" s="34" t="s">
        <v>62</v>
      </c>
      <c r="Q186" s="34" t="s">
        <v>62</v>
      </c>
      <c r="R186" s="34" t="s">
        <v>62</v>
      </c>
      <c r="S186" s="34" t="s">
        <v>87</v>
      </c>
      <c r="T186" s="34" t="s">
        <v>62</v>
      </c>
      <c r="U186" s="34" t="s">
        <v>62</v>
      </c>
      <c r="V186" s="34" t="s">
        <v>87</v>
      </c>
      <c r="W186" s="34" t="s">
        <v>62</v>
      </c>
      <c r="X186" s="34" t="s">
        <v>87</v>
      </c>
      <c r="Y186" s="34" t="s">
        <v>87</v>
      </c>
      <c r="Z186" s="34" t="s">
        <v>87</v>
      </c>
      <c r="AA186" s="34" t="s">
        <v>87</v>
      </c>
      <c r="AB186" t="s">
        <v>346</v>
      </c>
      <c r="AC186" s="12" t="s">
        <v>68</v>
      </c>
      <c r="AD186" s="37"/>
      <c r="AE186" s="38"/>
      <c r="AF186" s="37"/>
      <c r="AG186" s="38"/>
      <c r="AH186" s="37"/>
      <c r="AI186" s="38"/>
      <c r="AJ186" s="37"/>
      <c r="AK186" s="38"/>
      <c r="AL186" s="37"/>
      <c r="AM186" s="38"/>
      <c r="AN186" s="37"/>
      <c r="AO186" s="38"/>
      <c r="AP186" s="37"/>
      <c r="AQ186" s="38" t="s">
        <v>63</v>
      </c>
      <c r="AR186" s="38"/>
      <c r="AS186" s="37"/>
      <c r="AT186" s="12" t="str">
        <f t="shared" si="22"/>
        <v>W</v>
      </c>
      <c r="AU186" s="61" t="str">
        <f t="shared" si="23"/>
        <v>filled</v>
      </c>
    </row>
    <row r="187" spans="2:47" ht="16.5" thickBot="1">
      <c r="B187" s="52">
        <v>44278</v>
      </c>
      <c r="D187" s="14">
        <v>44553</v>
      </c>
      <c r="E187">
        <v>700</v>
      </c>
      <c r="F187">
        <v>3</v>
      </c>
      <c r="G187" t="s">
        <v>178</v>
      </c>
      <c r="H187" s="24" t="s">
        <v>336</v>
      </c>
      <c r="I187" s="12" t="s">
        <v>51</v>
      </c>
      <c r="J187" s="12"/>
      <c r="K187" s="34" t="s">
        <v>62</v>
      </c>
      <c r="L187" s="34" t="s">
        <v>62</v>
      </c>
      <c r="M187" s="34" t="s">
        <v>62</v>
      </c>
      <c r="N187" s="34" t="s">
        <v>62</v>
      </c>
      <c r="O187" s="34" t="s">
        <v>62</v>
      </c>
      <c r="P187" s="34" t="s">
        <v>62</v>
      </c>
      <c r="Q187" s="34" t="s">
        <v>62</v>
      </c>
      <c r="R187" s="34" t="s">
        <v>62</v>
      </c>
      <c r="S187" s="34" t="s">
        <v>87</v>
      </c>
      <c r="T187" s="34" t="s">
        <v>62</v>
      </c>
      <c r="U187" s="34" t="s">
        <v>62</v>
      </c>
      <c r="V187" s="34" t="s">
        <v>87</v>
      </c>
      <c r="W187" s="34" t="s">
        <v>62</v>
      </c>
      <c r="X187" s="34" t="s">
        <v>87</v>
      </c>
      <c r="Y187" s="34" t="s">
        <v>87</v>
      </c>
      <c r="Z187" s="34" t="s">
        <v>87</v>
      </c>
      <c r="AA187" s="34" t="s">
        <v>87</v>
      </c>
      <c r="AB187" s="34" t="s">
        <v>347</v>
      </c>
      <c r="AC187" s="12" t="s">
        <v>68</v>
      </c>
      <c r="AD187" s="37"/>
      <c r="AE187" s="38"/>
      <c r="AF187" s="37"/>
      <c r="AG187" s="38"/>
      <c r="AH187" s="37"/>
      <c r="AI187" s="38"/>
      <c r="AJ187" s="37"/>
      <c r="AK187" s="38"/>
      <c r="AL187" s="37"/>
      <c r="AM187" s="38"/>
      <c r="AN187" s="37"/>
      <c r="AO187" s="38"/>
      <c r="AP187" s="37"/>
      <c r="AQ187" s="38"/>
      <c r="AR187" s="38"/>
      <c r="AS187" s="37"/>
      <c r="AT187" s="12" t="str">
        <f t="shared" si="22"/>
        <v/>
      </c>
      <c r="AU187" s="61" t="str">
        <f t="shared" si="23"/>
        <v>missing</v>
      </c>
    </row>
    <row r="188" spans="2:47" ht="16.5" thickBot="1">
      <c r="B188" s="52">
        <v>44279</v>
      </c>
      <c r="D188" s="14">
        <v>44553</v>
      </c>
      <c r="E188">
        <v>700</v>
      </c>
      <c r="F188">
        <v>4</v>
      </c>
      <c r="G188" s="79" t="s">
        <v>239</v>
      </c>
      <c r="H188" s="24" t="s">
        <v>337</v>
      </c>
      <c r="I188" s="12" t="s">
        <v>51</v>
      </c>
      <c r="J188" s="12"/>
      <c r="K188" s="34" t="s">
        <v>62</v>
      </c>
      <c r="L188" s="34" t="s">
        <v>62</v>
      </c>
      <c r="M188" s="34" t="s">
        <v>62</v>
      </c>
      <c r="N188" s="34" t="s">
        <v>62</v>
      </c>
      <c r="O188" s="34" t="s">
        <v>62</v>
      </c>
      <c r="P188" s="34" t="s">
        <v>62</v>
      </c>
      <c r="Q188" s="34" t="s">
        <v>62</v>
      </c>
      <c r="R188" s="34" t="s">
        <v>62</v>
      </c>
      <c r="S188" s="34" t="s">
        <v>62</v>
      </c>
      <c r="T188" s="34" t="s">
        <v>62</v>
      </c>
      <c r="U188" s="34" t="s">
        <v>62</v>
      </c>
      <c r="V188" s="34" t="s">
        <v>87</v>
      </c>
      <c r="W188" s="34" t="s">
        <v>62</v>
      </c>
      <c r="X188" s="34" t="s">
        <v>62</v>
      </c>
      <c r="Y188" s="34" t="s">
        <v>62</v>
      </c>
      <c r="Z188" s="34" t="s">
        <v>62</v>
      </c>
      <c r="AA188" s="34" t="s">
        <v>62</v>
      </c>
      <c r="AC188" s="12" t="s">
        <v>68</v>
      </c>
      <c r="AD188" s="37"/>
      <c r="AE188" s="38"/>
      <c r="AF188" s="37"/>
      <c r="AG188" s="38"/>
      <c r="AH188" s="37"/>
      <c r="AI188" s="38"/>
      <c r="AJ188" s="37"/>
      <c r="AK188" s="38"/>
      <c r="AL188" s="37"/>
      <c r="AM188" s="38"/>
      <c r="AN188" s="37"/>
      <c r="AO188" s="38"/>
      <c r="AP188" s="37" t="s">
        <v>32</v>
      </c>
      <c r="AQ188" s="38"/>
      <c r="AR188" s="38"/>
      <c r="AS188" s="37"/>
      <c r="AT188" s="12" t="str">
        <f t="shared" si="22"/>
        <v>C</v>
      </c>
      <c r="AU188" s="61" t="str">
        <f t="shared" si="23"/>
        <v>filled</v>
      </c>
    </row>
    <row r="189" spans="2:47" ht="16.5" thickBot="1">
      <c r="B189" s="52">
        <v>44280</v>
      </c>
      <c r="D189" s="14">
        <v>44553</v>
      </c>
      <c r="E189">
        <v>700</v>
      </c>
      <c r="F189">
        <v>2.75</v>
      </c>
      <c r="G189" s="79" t="s">
        <v>178</v>
      </c>
      <c r="H189" s="24" t="s">
        <v>338</v>
      </c>
      <c r="I189" s="12" t="s">
        <v>51</v>
      </c>
      <c r="J189" s="12"/>
      <c r="K189" s="34" t="s">
        <v>62</v>
      </c>
      <c r="L189" s="34" t="s">
        <v>62</v>
      </c>
      <c r="M189" s="34" t="s">
        <v>62</v>
      </c>
      <c r="N189" s="34" t="s">
        <v>62</v>
      </c>
      <c r="O189" s="34" t="s">
        <v>62</v>
      </c>
      <c r="P189" s="34" t="s">
        <v>62</v>
      </c>
      <c r="Q189" s="34" t="s">
        <v>62</v>
      </c>
      <c r="R189" s="34" t="s">
        <v>62</v>
      </c>
      <c r="S189" s="34" t="s">
        <v>62</v>
      </c>
      <c r="T189" s="34" t="s">
        <v>62</v>
      </c>
      <c r="U189" s="34" t="s">
        <v>62</v>
      </c>
      <c r="V189" s="34" t="s">
        <v>87</v>
      </c>
      <c r="W189" s="34" t="s">
        <v>62</v>
      </c>
      <c r="X189" s="34" t="s">
        <v>62</v>
      </c>
      <c r="Y189" s="34" t="s">
        <v>62</v>
      </c>
      <c r="Z189" s="34" t="s">
        <v>62</v>
      </c>
      <c r="AA189" s="34" t="s">
        <v>62</v>
      </c>
      <c r="AC189" s="12" t="s">
        <v>68</v>
      </c>
      <c r="AD189" s="37"/>
      <c r="AE189" s="38"/>
      <c r="AF189" s="37"/>
      <c r="AG189" s="38"/>
      <c r="AH189" s="37"/>
      <c r="AI189" s="38"/>
      <c r="AJ189" s="37"/>
      <c r="AK189" s="38"/>
      <c r="AL189" s="37"/>
      <c r="AM189" s="38"/>
      <c r="AN189" s="37"/>
      <c r="AO189" s="38"/>
      <c r="AP189" s="37"/>
      <c r="AQ189" s="38" t="s">
        <v>32</v>
      </c>
      <c r="AR189" s="38"/>
      <c r="AS189" s="37"/>
      <c r="AT189" s="12" t="str">
        <f t="shared" si="22"/>
        <v>C</v>
      </c>
      <c r="AU189" s="61" t="str">
        <f t="shared" si="23"/>
        <v>filled</v>
      </c>
    </row>
    <row r="190" spans="2:47" ht="16.5" thickBot="1">
      <c r="B190" s="52">
        <v>44281</v>
      </c>
      <c r="D190" s="14">
        <v>44553</v>
      </c>
      <c r="E190">
        <v>700</v>
      </c>
      <c r="F190">
        <v>4</v>
      </c>
      <c r="G190" s="79" t="s">
        <v>239</v>
      </c>
      <c r="H190" s="24" t="s">
        <v>339</v>
      </c>
      <c r="I190" s="12" t="s">
        <v>51</v>
      </c>
      <c r="J190" s="12"/>
      <c r="K190" s="34" t="s">
        <v>62</v>
      </c>
      <c r="L190" s="34" t="s">
        <v>62</v>
      </c>
      <c r="M190" s="34" t="s">
        <v>62</v>
      </c>
      <c r="N190" s="34" t="s">
        <v>62</v>
      </c>
      <c r="O190" s="34" t="s">
        <v>62</v>
      </c>
      <c r="P190" s="34" t="s">
        <v>62</v>
      </c>
      <c r="Q190" s="34" t="s">
        <v>62</v>
      </c>
      <c r="R190" s="34" t="s">
        <v>62</v>
      </c>
      <c r="S190" s="34" t="s">
        <v>62</v>
      </c>
      <c r="T190" s="34" t="s">
        <v>62</v>
      </c>
      <c r="U190" s="34" t="s">
        <v>62</v>
      </c>
      <c r="V190" s="34" t="s">
        <v>87</v>
      </c>
      <c r="W190" s="34" t="s">
        <v>62</v>
      </c>
      <c r="X190" s="34" t="s">
        <v>62</v>
      </c>
      <c r="Y190" s="34" t="s">
        <v>62</v>
      </c>
      <c r="Z190" s="34" t="s">
        <v>62</v>
      </c>
      <c r="AA190" s="34" t="s">
        <v>62</v>
      </c>
      <c r="AB190" s="34" t="s">
        <v>349</v>
      </c>
      <c r="AC190" s="12" t="s">
        <v>68</v>
      </c>
      <c r="AD190" s="37"/>
      <c r="AE190" s="38"/>
      <c r="AF190" s="37"/>
      <c r="AG190" s="38"/>
      <c r="AH190" s="37"/>
      <c r="AI190" s="38"/>
      <c r="AJ190" s="37"/>
      <c r="AK190" s="38"/>
      <c r="AL190" s="37"/>
      <c r="AM190" s="38"/>
      <c r="AN190" s="37"/>
      <c r="AO190" s="38"/>
      <c r="AP190" s="37" t="s">
        <v>63</v>
      </c>
      <c r="AQ190" s="38"/>
      <c r="AR190" s="38"/>
      <c r="AS190" s="37"/>
      <c r="AT190" s="12" t="str">
        <f t="shared" si="22"/>
        <v>W</v>
      </c>
      <c r="AU190" s="61" t="str">
        <f t="shared" si="23"/>
        <v>filled</v>
      </c>
    </row>
    <row r="191" spans="2:47" ht="16.5" thickBot="1">
      <c r="B191" s="52">
        <v>44282</v>
      </c>
      <c r="D191" s="14">
        <v>44553</v>
      </c>
      <c r="E191">
        <v>700</v>
      </c>
      <c r="F191">
        <v>3</v>
      </c>
      <c r="G191" s="79" t="s">
        <v>178</v>
      </c>
      <c r="H191" s="24" t="s">
        <v>340</v>
      </c>
      <c r="I191" s="12" t="s">
        <v>51</v>
      </c>
      <c r="J191" s="12"/>
      <c r="K191" s="34" t="s">
        <v>62</v>
      </c>
      <c r="L191" s="34" t="s">
        <v>62</v>
      </c>
      <c r="M191" s="34" t="s">
        <v>62</v>
      </c>
      <c r="N191" s="34" t="s">
        <v>62</v>
      </c>
      <c r="O191" s="34" t="s">
        <v>62</v>
      </c>
      <c r="P191" s="34" t="s">
        <v>62</v>
      </c>
      <c r="Q191" s="34" t="s">
        <v>62</v>
      </c>
      <c r="R191" s="34" t="s">
        <v>62</v>
      </c>
      <c r="S191" s="34" t="s">
        <v>62</v>
      </c>
      <c r="T191" s="34" t="s">
        <v>62</v>
      </c>
      <c r="U191" s="34" t="s">
        <v>62</v>
      </c>
      <c r="V191" s="34" t="s">
        <v>87</v>
      </c>
      <c r="W191" s="34" t="s">
        <v>62</v>
      </c>
      <c r="X191" s="34" t="s">
        <v>62</v>
      </c>
      <c r="Y191" s="34" t="s">
        <v>62</v>
      </c>
      <c r="Z191" s="34" t="s">
        <v>62</v>
      </c>
      <c r="AA191" s="34" t="s">
        <v>62</v>
      </c>
      <c r="AC191" s="12" t="s">
        <v>68</v>
      </c>
      <c r="AD191" s="37"/>
      <c r="AE191" s="38"/>
      <c r="AF191" s="37"/>
      <c r="AG191" s="38"/>
      <c r="AH191" s="37"/>
      <c r="AI191" s="38"/>
      <c r="AJ191" s="37"/>
      <c r="AK191" s="38"/>
      <c r="AL191" s="37"/>
      <c r="AM191" s="38"/>
      <c r="AN191" s="37"/>
      <c r="AO191" s="38"/>
      <c r="AP191" s="37"/>
      <c r="AQ191" s="38"/>
      <c r="AR191" s="38"/>
      <c r="AS191" s="37"/>
      <c r="AT191" s="12" t="str">
        <f t="shared" si="22"/>
        <v/>
      </c>
      <c r="AU191" s="61" t="str">
        <f t="shared" si="23"/>
        <v>missing</v>
      </c>
    </row>
    <row r="192" spans="2:47" ht="16.5" thickBot="1">
      <c r="B192" s="52">
        <v>44285</v>
      </c>
      <c r="D192" s="14">
        <v>44559</v>
      </c>
      <c r="E192">
        <v>700</v>
      </c>
      <c r="F192">
        <v>4</v>
      </c>
      <c r="G192" s="79" t="s">
        <v>239</v>
      </c>
      <c r="H192" s="24" t="s">
        <v>341</v>
      </c>
      <c r="I192" s="12" t="s">
        <v>51</v>
      </c>
      <c r="J192" s="73"/>
      <c r="K192" s="34" t="s">
        <v>303</v>
      </c>
      <c r="L192" s="34" t="s">
        <v>303</v>
      </c>
      <c r="M192" s="34" t="s">
        <v>303</v>
      </c>
      <c r="N192" s="34" t="s">
        <v>303</v>
      </c>
      <c r="O192" s="34" t="s">
        <v>303</v>
      </c>
      <c r="P192" s="34" t="s">
        <v>303</v>
      </c>
      <c r="Q192" s="34" t="s">
        <v>303</v>
      </c>
      <c r="R192" s="34" t="s">
        <v>303</v>
      </c>
      <c r="S192" s="34" t="s">
        <v>303</v>
      </c>
      <c r="T192" s="34" t="s">
        <v>303</v>
      </c>
      <c r="U192" s="34" t="s">
        <v>303</v>
      </c>
      <c r="V192" s="34" t="s">
        <v>287</v>
      </c>
      <c r="W192" s="34" t="s">
        <v>303</v>
      </c>
      <c r="X192" s="34" t="s">
        <v>303</v>
      </c>
      <c r="Y192" s="34" t="s">
        <v>303</v>
      </c>
      <c r="Z192" s="34" t="s">
        <v>303</v>
      </c>
      <c r="AA192" s="34" t="s">
        <v>303</v>
      </c>
      <c r="AC192" s="12" t="s">
        <v>68</v>
      </c>
      <c r="AD192" s="37"/>
      <c r="AE192" s="38"/>
      <c r="AF192" s="37"/>
      <c r="AG192" s="38"/>
      <c r="AH192" s="37"/>
      <c r="AI192" s="38"/>
      <c r="AJ192" s="37"/>
      <c r="AK192" s="38"/>
      <c r="AL192" s="37"/>
      <c r="AM192" s="38"/>
      <c r="AN192" s="37"/>
      <c r="AO192" s="38"/>
      <c r="AP192" s="37" t="s">
        <v>309</v>
      </c>
      <c r="AQ192" s="38"/>
      <c r="AR192" s="38"/>
      <c r="AS192" s="37"/>
      <c r="AT192" s="12" t="str">
        <f t="shared" si="22"/>
        <v>C</v>
      </c>
      <c r="AU192" s="61" t="str">
        <f t="shared" si="23"/>
        <v>filled</v>
      </c>
    </row>
    <row r="193" spans="2:47" ht="16.5" thickBot="1">
      <c r="B193" s="52">
        <v>44286</v>
      </c>
      <c r="D193" s="14">
        <v>44557</v>
      </c>
      <c r="E193">
        <v>700</v>
      </c>
      <c r="F193">
        <v>3.25</v>
      </c>
      <c r="G193" s="79" t="s">
        <v>178</v>
      </c>
      <c r="H193" s="24" t="s">
        <v>342</v>
      </c>
      <c r="I193" s="12" t="s">
        <v>51</v>
      </c>
      <c r="J193" s="12"/>
      <c r="K193" s="34" t="s">
        <v>62</v>
      </c>
      <c r="L193" s="34" t="s">
        <v>62</v>
      </c>
      <c r="M193" s="34" t="s">
        <v>62</v>
      </c>
      <c r="N193" s="34" t="s">
        <v>62</v>
      </c>
      <c r="O193" s="34" t="s">
        <v>62</v>
      </c>
      <c r="P193" s="34" t="s">
        <v>87</v>
      </c>
      <c r="Q193" s="34" t="s">
        <v>62</v>
      </c>
      <c r="R193" s="34" t="s">
        <v>62</v>
      </c>
      <c r="S193" s="34" t="s">
        <v>87</v>
      </c>
      <c r="T193" s="34" t="s">
        <v>87</v>
      </c>
      <c r="U193" s="34" t="s">
        <v>62</v>
      </c>
      <c r="V193" s="34" t="s">
        <v>87</v>
      </c>
      <c r="W193" s="34" t="s">
        <v>62</v>
      </c>
      <c r="X193" s="34" t="s">
        <v>62</v>
      </c>
      <c r="Y193" s="34" t="s">
        <v>62</v>
      </c>
      <c r="Z193" s="34" t="s">
        <v>62</v>
      </c>
      <c r="AA193" s="34" t="s">
        <v>62</v>
      </c>
      <c r="AB193" s="34" t="s">
        <v>366</v>
      </c>
      <c r="AC193" s="12" t="s">
        <v>68</v>
      </c>
      <c r="AD193" s="37"/>
      <c r="AE193" s="38"/>
      <c r="AF193" s="37"/>
      <c r="AG193" s="38"/>
      <c r="AH193" s="37"/>
      <c r="AI193" s="38"/>
      <c r="AJ193" s="37"/>
      <c r="AK193" s="38"/>
      <c r="AL193" s="37"/>
      <c r="AM193" s="38"/>
      <c r="AN193" s="37"/>
      <c r="AO193" s="38"/>
      <c r="AP193" s="37"/>
      <c r="AQ193" s="38" t="s">
        <v>310</v>
      </c>
      <c r="AR193" s="38"/>
      <c r="AS193" s="37"/>
      <c r="AT193" s="12" t="str">
        <f t="shared" si="22"/>
        <v>W</v>
      </c>
      <c r="AU193" s="61" t="str">
        <f t="shared" si="23"/>
        <v>filled</v>
      </c>
    </row>
    <row r="194" spans="2:47" ht="15.75">
      <c r="B194" s="54"/>
      <c r="C194" t="s">
        <v>367</v>
      </c>
      <c r="D194" s="14">
        <v>44559</v>
      </c>
      <c r="E194">
        <v>700</v>
      </c>
      <c r="F194">
        <v>2.75</v>
      </c>
      <c r="G194" s="79" t="s">
        <v>178</v>
      </c>
      <c r="H194" s="24" t="s">
        <v>343</v>
      </c>
      <c r="I194" s="12" t="s">
        <v>51</v>
      </c>
      <c r="J194" s="12"/>
      <c r="K194" s="34" t="s">
        <v>62</v>
      </c>
      <c r="L194" s="34" t="s">
        <v>62</v>
      </c>
      <c r="M194" s="34" t="s">
        <v>62</v>
      </c>
      <c r="N194" s="34" t="s">
        <v>62</v>
      </c>
      <c r="O194" s="34" t="s">
        <v>62</v>
      </c>
      <c r="P194" s="34" t="s">
        <v>62</v>
      </c>
      <c r="Q194" s="34" t="s">
        <v>62</v>
      </c>
      <c r="R194" s="34" t="s">
        <v>62</v>
      </c>
      <c r="S194" s="34" t="s">
        <v>62</v>
      </c>
      <c r="T194" s="34" t="s">
        <v>62</v>
      </c>
      <c r="U194" s="34" t="s">
        <v>62</v>
      </c>
      <c r="V194" s="34" t="s">
        <v>62</v>
      </c>
      <c r="W194" s="34" t="s">
        <v>62</v>
      </c>
      <c r="X194" s="34" t="s">
        <v>62</v>
      </c>
      <c r="Y194" s="34" t="s">
        <v>62</v>
      </c>
      <c r="Z194" s="34" t="s">
        <v>62</v>
      </c>
      <c r="AA194" s="34" t="s">
        <v>62</v>
      </c>
      <c r="AB194" s="34" t="s">
        <v>368</v>
      </c>
      <c r="AC194" s="12" t="s">
        <v>68</v>
      </c>
      <c r="AD194" s="37"/>
      <c r="AE194" s="38"/>
      <c r="AF194" s="37"/>
      <c r="AG194" s="38"/>
      <c r="AH194" s="37"/>
      <c r="AI194" s="38"/>
      <c r="AJ194" s="37"/>
      <c r="AK194" s="38"/>
      <c r="AL194" s="37"/>
      <c r="AM194" s="38"/>
      <c r="AN194" s="37"/>
      <c r="AO194" s="38"/>
      <c r="AP194" s="37"/>
      <c r="AQ194" s="38" t="s">
        <v>310</v>
      </c>
      <c r="AR194" s="38"/>
      <c r="AS194" s="37"/>
      <c r="AT194" s="12" t="str">
        <f t="shared" si="22"/>
        <v>W</v>
      </c>
      <c r="AU194" s="61" t="str">
        <f t="shared" si="23"/>
        <v>filled</v>
      </c>
    </row>
    <row r="195" spans="2:47" ht="15.75">
      <c r="B195" s="54"/>
      <c r="D195" s="14">
        <v>44559</v>
      </c>
      <c r="E195">
        <v>700</v>
      </c>
      <c r="F195">
        <v>4</v>
      </c>
      <c r="G195" s="79" t="s">
        <v>238</v>
      </c>
      <c r="H195" s="24" t="s">
        <v>344</v>
      </c>
      <c r="I195" s="12" t="s">
        <v>51</v>
      </c>
      <c r="J195" s="12"/>
      <c r="K195" s="34" t="s">
        <v>62</v>
      </c>
      <c r="L195" s="34" t="s">
        <v>62</v>
      </c>
      <c r="M195" s="34" t="s">
        <v>62</v>
      </c>
      <c r="N195" s="34" t="s">
        <v>62</v>
      </c>
      <c r="O195" s="34" t="s">
        <v>62</v>
      </c>
      <c r="P195" s="34" t="s">
        <v>62</v>
      </c>
      <c r="Q195" s="34" t="s">
        <v>62</v>
      </c>
      <c r="R195" s="34" t="s">
        <v>62</v>
      </c>
      <c r="S195" s="34" t="s">
        <v>62</v>
      </c>
      <c r="T195" s="34" t="s">
        <v>62</v>
      </c>
      <c r="U195" s="34" t="s">
        <v>62</v>
      </c>
      <c r="V195" s="34" t="s">
        <v>62</v>
      </c>
      <c r="W195" s="34" t="s">
        <v>62</v>
      </c>
      <c r="X195" s="34" t="s">
        <v>62</v>
      </c>
      <c r="Y195" s="34" t="s">
        <v>62</v>
      </c>
      <c r="Z195" s="34" t="s">
        <v>62</v>
      </c>
      <c r="AA195" s="34" t="s">
        <v>62</v>
      </c>
      <c r="AC195" s="12" t="s">
        <v>68</v>
      </c>
      <c r="AD195" s="37"/>
      <c r="AE195" s="38"/>
      <c r="AF195" s="37"/>
      <c r="AG195" s="38"/>
      <c r="AH195" s="37"/>
      <c r="AI195" s="38"/>
      <c r="AJ195" s="37"/>
      <c r="AK195" s="38"/>
      <c r="AL195" s="37"/>
      <c r="AM195" s="38"/>
      <c r="AN195" s="37"/>
      <c r="AO195" s="38" t="s">
        <v>309</v>
      </c>
      <c r="AP195" s="37"/>
      <c r="AQ195" s="38"/>
      <c r="AR195" s="38"/>
      <c r="AS195" s="37"/>
      <c r="AT195" s="12" t="str">
        <f t="shared" si="22"/>
        <v>C</v>
      </c>
      <c r="AU195" s="61" t="str">
        <f t="shared" si="23"/>
        <v>filled</v>
      </c>
    </row>
    <row r="196" spans="2:47" ht="16.5" thickBot="1">
      <c r="B196" s="54"/>
      <c r="D196" s="14">
        <v>44559</v>
      </c>
      <c r="E196">
        <v>700</v>
      </c>
      <c r="F196">
        <v>3.5</v>
      </c>
      <c r="G196" s="79" t="s">
        <v>178</v>
      </c>
      <c r="H196" s="24" t="s">
        <v>352</v>
      </c>
      <c r="I196" s="12" t="s">
        <v>51</v>
      </c>
      <c r="J196" s="12"/>
      <c r="K196" s="34" t="s">
        <v>62</v>
      </c>
      <c r="L196" s="34" t="s">
        <v>62</v>
      </c>
      <c r="M196" s="34" t="s">
        <v>62</v>
      </c>
      <c r="N196" s="34" t="s">
        <v>62</v>
      </c>
      <c r="O196" s="34" t="s">
        <v>62</v>
      </c>
      <c r="P196" s="34" t="s">
        <v>62</v>
      </c>
      <c r="Q196" s="34" t="s">
        <v>62</v>
      </c>
      <c r="R196" s="34" t="s">
        <v>62</v>
      </c>
      <c r="S196" s="34" t="s">
        <v>62</v>
      </c>
      <c r="T196" s="34" t="s">
        <v>62</v>
      </c>
      <c r="U196" s="34" t="s">
        <v>62</v>
      </c>
      <c r="V196" s="34" t="s">
        <v>62</v>
      </c>
      <c r="W196" s="34" t="s">
        <v>62</v>
      </c>
      <c r="X196" s="34" t="s">
        <v>62</v>
      </c>
      <c r="Y196" s="34" t="s">
        <v>62</v>
      </c>
      <c r="Z196" s="34" t="s">
        <v>62</v>
      </c>
      <c r="AA196" s="34" t="s">
        <v>62</v>
      </c>
      <c r="AC196" s="12" t="s">
        <v>68</v>
      </c>
      <c r="AD196" s="37"/>
      <c r="AE196" s="38"/>
      <c r="AF196" s="37"/>
      <c r="AG196" s="38"/>
      <c r="AH196" s="37"/>
      <c r="AI196" s="38"/>
      <c r="AJ196" s="37"/>
      <c r="AK196" s="38"/>
      <c r="AL196" s="37"/>
      <c r="AM196" s="38"/>
      <c r="AN196" s="37"/>
      <c r="AO196" s="38" t="s">
        <v>309</v>
      </c>
      <c r="AP196" s="37"/>
      <c r="AQ196" s="38"/>
      <c r="AR196" s="38"/>
      <c r="AS196" s="37"/>
      <c r="AT196" s="12" t="str">
        <f t="shared" si="22"/>
        <v>C</v>
      </c>
      <c r="AU196" s="61" t="str">
        <f t="shared" si="23"/>
        <v>filled</v>
      </c>
    </row>
    <row r="197" spans="2:47" ht="16.5" thickBot="1">
      <c r="B197" s="56" t="s">
        <v>151</v>
      </c>
      <c r="D197" s="14">
        <v>44559</v>
      </c>
      <c r="E197">
        <v>700</v>
      </c>
      <c r="F197">
        <f>2+56/60</f>
        <v>2.9333333333333336</v>
      </c>
      <c r="G197" s="79" t="s">
        <v>236</v>
      </c>
      <c r="H197" s="24" t="s">
        <v>351</v>
      </c>
      <c r="I197" s="12" t="s">
        <v>51</v>
      </c>
      <c r="J197" s="12"/>
      <c r="K197" s="34" t="s">
        <v>62</v>
      </c>
      <c r="L197" s="34" t="s">
        <v>62</v>
      </c>
      <c r="M197" s="34" t="s">
        <v>62</v>
      </c>
      <c r="N197" s="34" t="s">
        <v>62</v>
      </c>
      <c r="O197" s="34" t="s">
        <v>62</v>
      </c>
      <c r="P197" s="34" t="s">
        <v>62</v>
      </c>
      <c r="Q197" s="34" t="s">
        <v>62</v>
      </c>
      <c r="R197" s="34" t="s">
        <v>62</v>
      </c>
      <c r="S197" s="34" t="s">
        <v>62</v>
      </c>
      <c r="T197" s="34" t="s">
        <v>62</v>
      </c>
      <c r="U197" s="34" t="s">
        <v>62</v>
      </c>
      <c r="V197" s="34" t="s">
        <v>62</v>
      </c>
      <c r="W197" s="34" t="s">
        <v>62</v>
      </c>
      <c r="X197" s="34" t="s">
        <v>62</v>
      </c>
      <c r="Y197" s="34" t="s">
        <v>62</v>
      </c>
      <c r="Z197" s="34" t="s">
        <v>62</v>
      </c>
      <c r="AA197" s="34" t="s">
        <v>62</v>
      </c>
      <c r="AC197" s="12" t="s">
        <v>68</v>
      </c>
      <c r="AD197" s="37"/>
      <c r="AE197" s="38"/>
      <c r="AF197" s="37"/>
      <c r="AG197" s="38"/>
      <c r="AH197" s="37"/>
      <c r="AI197" s="38"/>
      <c r="AJ197" s="37"/>
      <c r="AK197" s="38"/>
      <c r="AL197" s="37" t="s">
        <v>309</v>
      </c>
      <c r="AM197" s="38"/>
      <c r="AN197" s="37"/>
      <c r="AO197" s="38"/>
      <c r="AP197" s="37"/>
      <c r="AQ197" s="38"/>
      <c r="AR197" s="38"/>
      <c r="AS197" s="37"/>
      <c r="AT197" s="12" t="str">
        <f t="shared" si="22"/>
        <v>C</v>
      </c>
      <c r="AU197" s="61" t="str">
        <f t="shared" si="23"/>
        <v>filled</v>
      </c>
    </row>
    <row r="198" spans="2:47" ht="16.5" thickBot="1">
      <c r="B198" s="51" t="s">
        <v>24</v>
      </c>
      <c r="D198" s="14">
        <v>44205</v>
      </c>
      <c r="E198">
        <v>700</v>
      </c>
      <c r="F198">
        <f>3+23/60</f>
        <v>3.3833333333333333</v>
      </c>
      <c r="G198" s="79" t="s">
        <v>34</v>
      </c>
      <c r="H198" s="24" t="s">
        <v>350</v>
      </c>
      <c r="I198" s="12" t="s">
        <v>51</v>
      </c>
      <c r="J198" s="12"/>
      <c r="K198" s="34" t="s">
        <v>62</v>
      </c>
      <c r="L198" s="34" t="s">
        <v>62</v>
      </c>
      <c r="M198" s="34" t="s">
        <v>62</v>
      </c>
      <c r="N198" s="34" t="s">
        <v>62</v>
      </c>
      <c r="O198" s="34" t="s">
        <v>87</v>
      </c>
      <c r="P198" s="34" t="s">
        <v>62</v>
      </c>
      <c r="Q198" s="34" t="s">
        <v>62</v>
      </c>
      <c r="R198" s="34" t="s">
        <v>62</v>
      </c>
      <c r="S198" s="34" t="s">
        <v>62</v>
      </c>
      <c r="T198" s="34" t="s">
        <v>87</v>
      </c>
      <c r="U198" s="34" t="s">
        <v>62</v>
      </c>
      <c r="V198" s="34" t="s">
        <v>62</v>
      </c>
      <c r="W198" s="34" t="s">
        <v>62</v>
      </c>
      <c r="X198" s="34" t="s">
        <v>62</v>
      </c>
      <c r="Y198" s="34" t="s">
        <v>62</v>
      </c>
      <c r="Z198" s="34" t="s">
        <v>62</v>
      </c>
      <c r="AA198" s="34" t="s">
        <v>62</v>
      </c>
      <c r="AB198" s="34"/>
      <c r="AC198" s="12" t="s">
        <v>68</v>
      </c>
      <c r="AD198" s="37"/>
      <c r="AE198" s="38"/>
      <c r="AF198" s="37"/>
      <c r="AG198" s="38" t="s">
        <v>32</v>
      </c>
      <c r="AH198" s="37"/>
      <c r="AI198" s="38"/>
      <c r="AJ198" s="37"/>
      <c r="AK198" s="38"/>
      <c r="AL198" s="37"/>
      <c r="AM198" s="38"/>
      <c r="AN198" s="37"/>
      <c r="AO198" s="38"/>
      <c r="AP198" s="37"/>
      <c r="AQ198" s="38"/>
      <c r="AR198" s="38"/>
      <c r="AS198" s="37"/>
      <c r="AT198" s="12" t="str">
        <f t="shared" si="22"/>
        <v>C</v>
      </c>
      <c r="AU198" s="61" t="str">
        <f t="shared" si="23"/>
        <v>filled</v>
      </c>
    </row>
    <row r="199" spans="2:47" ht="16.5" thickBot="1">
      <c r="B199" s="52">
        <v>44292</v>
      </c>
      <c r="D199" s="14">
        <v>44573</v>
      </c>
      <c r="E199">
        <v>700</v>
      </c>
      <c r="G199" s="79" t="s">
        <v>45</v>
      </c>
      <c r="H199" s="24" t="s">
        <v>353</v>
      </c>
      <c r="I199" s="12" t="s">
        <v>51</v>
      </c>
      <c r="J199" s="12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C199" s="12" t="s">
        <v>68</v>
      </c>
      <c r="AD199" s="37"/>
      <c r="AE199" s="38"/>
      <c r="AF199" s="37"/>
      <c r="AG199" s="38"/>
      <c r="AH199" s="37"/>
      <c r="AI199" s="38"/>
      <c r="AJ199" s="37"/>
      <c r="AK199" s="38"/>
      <c r="AL199" s="37"/>
      <c r="AM199" s="38"/>
      <c r="AN199" s="37"/>
      <c r="AO199" s="38"/>
      <c r="AP199" s="37"/>
      <c r="AQ199" s="38"/>
      <c r="AR199" s="38"/>
      <c r="AS199" s="37"/>
      <c r="AT199" s="12" t="str">
        <f t="shared" si="22"/>
        <v/>
      </c>
      <c r="AU199" s="61" t="str">
        <f t="shared" si="23"/>
        <v>missing</v>
      </c>
    </row>
    <row r="200" spans="2:47" ht="16.5" thickBot="1">
      <c r="B200" s="52">
        <v>44293</v>
      </c>
      <c r="D200" s="14">
        <v>44573</v>
      </c>
      <c r="E200">
        <v>700</v>
      </c>
      <c r="F200">
        <f>1+51/60</f>
        <v>1.85</v>
      </c>
      <c r="G200" s="79" t="s">
        <v>178</v>
      </c>
      <c r="H200" s="24" t="s">
        <v>354</v>
      </c>
      <c r="I200" s="12" t="s">
        <v>51</v>
      </c>
      <c r="J200" s="12"/>
      <c r="K200" s="34" t="s">
        <v>62</v>
      </c>
      <c r="L200" s="34" t="s">
        <v>62</v>
      </c>
      <c r="M200" s="34" t="s">
        <v>62</v>
      </c>
      <c r="N200" s="34" t="s">
        <v>62</v>
      </c>
      <c r="O200" s="34" t="s">
        <v>62</v>
      </c>
      <c r="P200" s="34" t="s">
        <v>62</v>
      </c>
      <c r="Q200" s="34" t="s">
        <v>62</v>
      </c>
      <c r="R200" s="34" t="s">
        <v>62</v>
      </c>
      <c r="S200" s="34" t="s">
        <v>62</v>
      </c>
      <c r="T200" s="34" t="s">
        <v>62</v>
      </c>
      <c r="U200" s="34" t="s">
        <v>62</v>
      </c>
      <c r="V200" s="34" t="s">
        <v>62</v>
      </c>
      <c r="W200" s="34" t="s">
        <v>62</v>
      </c>
      <c r="X200" s="34" t="s">
        <v>62</v>
      </c>
      <c r="Y200" s="34" t="s">
        <v>62</v>
      </c>
      <c r="Z200" s="34" t="s">
        <v>62</v>
      </c>
      <c r="AA200" s="34" t="s">
        <v>62</v>
      </c>
      <c r="AC200" s="12" t="s">
        <v>68</v>
      </c>
      <c r="AD200" s="37"/>
      <c r="AE200" s="38"/>
      <c r="AF200" s="37"/>
      <c r="AG200" s="38"/>
      <c r="AH200" s="37"/>
      <c r="AI200" s="38"/>
      <c r="AJ200" s="37"/>
      <c r="AK200" s="38"/>
      <c r="AL200" s="37"/>
      <c r="AM200" s="38"/>
      <c r="AN200" s="37"/>
      <c r="AO200" s="38"/>
      <c r="AP200" s="37"/>
      <c r="AQ200" s="38" t="s">
        <v>309</v>
      </c>
      <c r="AR200" s="38"/>
      <c r="AS200" s="37"/>
      <c r="AT200" s="12" t="str">
        <f t="shared" si="22"/>
        <v>C</v>
      </c>
      <c r="AU200" s="61" t="str">
        <f t="shared" si="23"/>
        <v>filled</v>
      </c>
    </row>
    <row r="201" spans="2:47" ht="16.5" thickBot="1">
      <c r="B201" s="52">
        <v>44294</v>
      </c>
      <c r="D201" s="14">
        <v>44573</v>
      </c>
      <c r="E201">
        <v>700</v>
      </c>
      <c r="F201">
        <v>2</v>
      </c>
      <c r="G201" s="79" t="s">
        <v>34</v>
      </c>
      <c r="H201" s="24" t="s">
        <v>355</v>
      </c>
      <c r="I201" s="12" t="s">
        <v>51</v>
      </c>
      <c r="J201" s="12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C201" s="12" t="s">
        <v>68</v>
      </c>
      <c r="AD201" s="37"/>
      <c r="AE201" s="38"/>
      <c r="AF201" s="37"/>
      <c r="AG201" s="38" t="s">
        <v>310</v>
      </c>
      <c r="AH201" s="37"/>
      <c r="AI201" s="38"/>
      <c r="AJ201" s="37"/>
      <c r="AK201" s="38"/>
      <c r="AL201" s="37"/>
      <c r="AM201" s="38"/>
      <c r="AN201" s="37"/>
      <c r="AO201" s="38"/>
      <c r="AP201" s="37"/>
      <c r="AQ201" s="38"/>
      <c r="AR201" s="38"/>
      <c r="AS201" s="37"/>
      <c r="AT201" s="12" t="str">
        <f t="shared" si="22"/>
        <v>W</v>
      </c>
      <c r="AU201" s="61" t="str">
        <f t="shared" si="23"/>
        <v>filled</v>
      </c>
    </row>
    <row r="202" spans="2:47" ht="16.5" thickBot="1">
      <c r="B202" s="52">
        <v>44295</v>
      </c>
      <c r="D202" s="14">
        <v>44577</v>
      </c>
      <c r="E202">
        <v>700</v>
      </c>
      <c r="G202" s="79" t="s">
        <v>45</v>
      </c>
      <c r="H202" s="24" t="s">
        <v>356</v>
      </c>
      <c r="I202" s="12" t="s">
        <v>51</v>
      </c>
      <c r="J202" s="12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C202" s="12" t="s">
        <v>68</v>
      </c>
      <c r="AD202" s="37"/>
      <c r="AE202" s="38"/>
      <c r="AF202" s="37"/>
      <c r="AG202" s="38"/>
      <c r="AH202" s="37"/>
      <c r="AI202" s="38"/>
      <c r="AJ202" s="37"/>
      <c r="AK202" s="38"/>
      <c r="AL202" s="37"/>
      <c r="AM202" s="38"/>
      <c r="AN202" s="37"/>
      <c r="AO202" s="38"/>
      <c r="AP202" s="37"/>
      <c r="AQ202" s="38"/>
      <c r="AR202" s="38"/>
      <c r="AS202" s="37"/>
      <c r="AT202" s="12" t="str">
        <f t="shared" si="22"/>
        <v/>
      </c>
      <c r="AU202" s="61" t="str">
        <f t="shared" si="23"/>
        <v>missing</v>
      </c>
    </row>
    <row r="203" spans="2:47" ht="16.5" thickBot="1">
      <c r="B203" s="52">
        <v>44296</v>
      </c>
      <c r="D203" s="14">
        <v>44577</v>
      </c>
      <c r="E203">
        <v>700</v>
      </c>
      <c r="G203" s="79" t="s">
        <v>178</v>
      </c>
      <c r="H203" s="24" t="s">
        <v>357</v>
      </c>
      <c r="I203" s="12" t="s">
        <v>51</v>
      </c>
      <c r="J203" s="12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  <c r="AC203" s="12" t="s">
        <v>68</v>
      </c>
      <c r="AD203" s="37"/>
      <c r="AE203" s="38"/>
      <c r="AF203" s="37"/>
      <c r="AG203" s="38"/>
      <c r="AH203" s="37"/>
      <c r="AI203" s="38"/>
      <c r="AJ203" s="37"/>
      <c r="AK203" s="38"/>
      <c r="AL203" s="37"/>
      <c r="AM203" s="38"/>
      <c r="AN203" s="37"/>
      <c r="AO203" s="38"/>
      <c r="AP203" s="37"/>
      <c r="AQ203" s="38"/>
      <c r="AR203" s="38"/>
      <c r="AS203" s="37"/>
      <c r="AT203" s="12" t="str">
        <f t="shared" si="22"/>
        <v/>
      </c>
      <c r="AU203" s="61" t="str">
        <f t="shared" si="23"/>
        <v>missing</v>
      </c>
    </row>
    <row r="204" spans="2:47" ht="16.5" thickBot="1">
      <c r="B204" s="52">
        <v>44299</v>
      </c>
      <c r="D204" s="14">
        <v>44577</v>
      </c>
      <c r="E204">
        <v>700</v>
      </c>
      <c r="F204">
        <v>2.75</v>
      </c>
      <c r="G204" s="79" t="s">
        <v>239</v>
      </c>
      <c r="H204" s="24" t="s">
        <v>358</v>
      </c>
      <c r="I204" s="12" t="s">
        <v>51</v>
      </c>
      <c r="J204" s="12"/>
      <c r="K204" s="34" t="s">
        <v>62</v>
      </c>
      <c r="L204" s="34" t="s">
        <v>62</v>
      </c>
      <c r="M204" s="34" t="s">
        <v>62</v>
      </c>
      <c r="N204" s="34" t="s">
        <v>62</v>
      </c>
      <c r="O204" s="34" t="s">
        <v>62</v>
      </c>
      <c r="P204" s="34" t="s">
        <v>87</v>
      </c>
      <c r="Q204" s="34" t="s">
        <v>62</v>
      </c>
      <c r="R204" s="34" t="s">
        <v>62</v>
      </c>
      <c r="S204" s="34" t="s">
        <v>87</v>
      </c>
      <c r="T204" s="34" t="s">
        <v>87</v>
      </c>
      <c r="U204" s="34" t="s">
        <v>87</v>
      </c>
      <c r="V204" s="34" t="s">
        <v>87</v>
      </c>
      <c r="W204" s="34" t="s">
        <v>62</v>
      </c>
      <c r="X204" s="34" t="s">
        <v>62</v>
      </c>
      <c r="Y204" s="34" t="s">
        <v>62</v>
      </c>
      <c r="Z204" s="34" t="s">
        <v>62</v>
      </c>
      <c r="AA204" s="34"/>
      <c r="AC204" s="12" t="s">
        <v>68</v>
      </c>
      <c r="AD204" s="37"/>
      <c r="AE204" s="38"/>
      <c r="AF204" s="37"/>
      <c r="AG204" s="38"/>
      <c r="AH204" s="37"/>
      <c r="AI204" s="38"/>
      <c r="AJ204" s="37"/>
      <c r="AK204" s="38"/>
      <c r="AL204" s="37"/>
      <c r="AM204" s="38"/>
      <c r="AN204" s="37"/>
      <c r="AO204" s="38"/>
      <c r="AP204" s="37" t="s">
        <v>63</v>
      </c>
      <c r="AQ204" s="38"/>
      <c r="AR204" s="38"/>
      <c r="AS204" s="37"/>
      <c r="AT204" s="12" t="str">
        <f t="shared" si="22"/>
        <v>W</v>
      </c>
      <c r="AU204" s="61" t="str">
        <f t="shared" si="23"/>
        <v>filled</v>
      </c>
    </row>
    <row r="205" spans="2:47" ht="16.5" thickBot="1">
      <c r="B205" s="52">
        <v>44300</v>
      </c>
      <c r="D205" s="14">
        <v>44577</v>
      </c>
      <c r="E205">
        <v>700</v>
      </c>
      <c r="F205">
        <f>2+35/60</f>
        <v>2.5833333333333335</v>
      </c>
      <c r="G205" s="79" t="s">
        <v>236</v>
      </c>
      <c r="H205" s="24" t="s">
        <v>359</v>
      </c>
      <c r="I205" s="12" t="s">
        <v>51</v>
      </c>
      <c r="J205" s="12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C205" s="12" t="s">
        <v>68</v>
      </c>
      <c r="AD205" s="37"/>
      <c r="AE205" s="38"/>
      <c r="AF205" s="37"/>
      <c r="AG205" s="38"/>
      <c r="AH205" s="37"/>
      <c r="AI205" s="38"/>
      <c r="AJ205" s="37"/>
      <c r="AK205" s="38"/>
      <c r="AL205" s="37" t="s">
        <v>32</v>
      </c>
      <c r="AM205" s="38"/>
      <c r="AN205" s="37"/>
      <c r="AO205" s="38"/>
      <c r="AP205" s="37"/>
      <c r="AQ205" s="38"/>
      <c r="AR205" s="38"/>
      <c r="AS205" s="37"/>
      <c r="AT205" s="12" t="str">
        <f t="shared" ref="AT205:AT268" si="24">IF(AU205="filled",IF(COUNTIF($AD205:$AS205,"1C"),"C","W"),"")</f>
        <v>C</v>
      </c>
      <c r="AU205" s="61" t="str">
        <f t="shared" si="23"/>
        <v>filled</v>
      </c>
    </row>
    <row r="206" spans="2:47" ht="16.5" thickBot="1">
      <c r="B206" s="52">
        <v>44301</v>
      </c>
      <c r="D206" s="14">
        <v>44577</v>
      </c>
      <c r="E206">
        <v>700</v>
      </c>
      <c r="F206">
        <f>2+35/60</f>
        <v>2.5833333333333335</v>
      </c>
      <c r="G206" s="79" t="s">
        <v>236</v>
      </c>
      <c r="H206" s="24" t="s">
        <v>360</v>
      </c>
      <c r="I206" s="12" t="s">
        <v>51</v>
      </c>
      <c r="J206" s="12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C206" s="12" t="s">
        <v>68</v>
      </c>
      <c r="AD206" s="37"/>
      <c r="AE206" s="38"/>
      <c r="AF206" s="37"/>
      <c r="AG206" s="38"/>
      <c r="AH206" s="37"/>
      <c r="AI206" s="38"/>
      <c r="AJ206" s="37"/>
      <c r="AK206" s="38"/>
      <c r="AL206" s="37" t="s">
        <v>32</v>
      </c>
      <c r="AM206" s="38"/>
      <c r="AN206" s="37"/>
      <c r="AO206" s="38"/>
      <c r="AP206" s="37"/>
      <c r="AQ206" s="38"/>
      <c r="AR206" s="38"/>
      <c r="AS206" s="37"/>
      <c r="AT206" s="12" t="str">
        <f t="shared" si="24"/>
        <v>C</v>
      </c>
      <c r="AU206" s="61" t="str">
        <f t="shared" si="23"/>
        <v>filled</v>
      </c>
    </row>
    <row r="207" spans="2:47" ht="16.5" thickBot="1">
      <c r="B207" s="52">
        <v>44302</v>
      </c>
      <c r="D207" s="14">
        <v>44577</v>
      </c>
      <c r="E207">
        <v>700</v>
      </c>
      <c r="F207">
        <f>4+24/60</f>
        <v>4.4000000000000004</v>
      </c>
      <c r="G207" s="79" t="s">
        <v>178</v>
      </c>
      <c r="H207" s="24" t="s">
        <v>361</v>
      </c>
      <c r="I207" s="12" t="s">
        <v>51</v>
      </c>
      <c r="J207" s="12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C207" s="12" t="s">
        <v>68</v>
      </c>
      <c r="AD207" s="37"/>
      <c r="AE207" s="38"/>
      <c r="AF207" s="37"/>
      <c r="AG207" s="38"/>
      <c r="AH207" s="37"/>
      <c r="AI207" s="38"/>
      <c r="AJ207" s="37"/>
      <c r="AK207" s="38"/>
      <c r="AL207" s="37"/>
      <c r="AM207" s="38"/>
      <c r="AN207" s="37"/>
      <c r="AO207" s="38"/>
      <c r="AP207" s="37"/>
      <c r="AQ207" s="38" t="s">
        <v>309</v>
      </c>
      <c r="AR207" s="38"/>
      <c r="AS207" s="37"/>
      <c r="AT207" s="12" t="str">
        <f t="shared" si="24"/>
        <v>C</v>
      </c>
      <c r="AU207" s="61" t="str">
        <f t="shared" si="23"/>
        <v>filled</v>
      </c>
    </row>
    <row r="208" spans="2:47" ht="16.5" thickBot="1">
      <c r="B208" s="52">
        <v>44303</v>
      </c>
      <c r="D208" s="14">
        <v>44577</v>
      </c>
      <c r="E208">
        <v>700</v>
      </c>
      <c r="G208" s="79" t="s">
        <v>45</v>
      </c>
      <c r="H208" s="24" t="s">
        <v>362</v>
      </c>
      <c r="I208" s="12" t="s">
        <v>51</v>
      </c>
      <c r="J208" s="12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C208" s="12" t="s">
        <v>68</v>
      </c>
      <c r="AD208" s="37"/>
      <c r="AE208" s="38"/>
      <c r="AF208" s="37"/>
      <c r="AG208" s="38"/>
      <c r="AH208" s="37"/>
      <c r="AI208" s="38"/>
      <c r="AJ208" s="37"/>
      <c r="AK208" s="38"/>
      <c r="AL208" s="37"/>
      <c r="AM208" s="38"/>
      <c r="AN208" s="37"/>
      <c r="AO208" s="38"/>
      <c r="AP208" s="37"/>
      <c r="AQ208" s="38"/>
      <c r="AR208" s="38"/>
      <c r="AS208" s="37"/>
      <c r="AT208" s="12" t="str">
        <f t="shared" si="24"/>
        <v/>
      </c>
      <c r="AU208" s="61" t="str">
        <f t="shared" si="23"/>
        <v>missing</v>
      </c>
    </row>
    <row r="209" spans="2:47" ht="16.5" thickBot="1">
      <c r="B209" s="52">
        <v>44306</v>
      </c>
      <c r="D209" s="14">
        <v>44577</v>
      </c>
      <c r="E209">
        <v>700</v>
      </c>
      <c r="G209" s="79" t="s">
        <v>173</v>
      </c>
      <c r="H209" s="24" t="s">
        <v>363</v>
      </c>
      <c r="I209" s="12" t="s">
        <v>51</v>
      </c>
      <c r="J209" s="12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C209" s="12" t="s">
        <v>68</v>
      </c>
      <c r="AD209" s="37"/>
      <c r="AE209" s="38"/>
      <c r="AF209" s="37"/>
      <c r="AG209" s="38"/>
      <c r="AH209" s="37"/>
      <c r="AI209" s="38"/>
      <c r="AJ209" s="37"/>
      <c r="AK209" s="38"/>
      <c r="AL209" s="37"/>
      <c r="AM209" s="38"/>
      <c r="AN209" s="37"/>
      <c r="AO209" s="38"/>
      <c r="AP209" s="37"/>
      <c r="AQ209" s="38"/>
      <c r="AR209" s="38"/>
      <c r="AS209" s="37"/>
      <c r="AT209" s="12" t="str">
        <f t="shared" si="24"/>
        <v/>
      </c>
      <c r="AU209" s="61" t="str">
        <f t="shared" si="23"/>
        <v>missing</v>
      </c>
    </row>
    <row r="210" spans="2:47" ht="16.5" thickBot="1">
      <c r="B210" s="52">
        <v>44307</v>
      </c>
      <c r="D210" s="14">
        <v>44577</v>
      </c>
      <c r="E210">
        <v>700</v>
      </c>
      <c r="G210" s="79" t="s">
        <v>45</v>
      </c>
      <c r="H210" s="24" t="s">
        <v>364</v>
      </c>
      <c r="I210" s="12" t="s">
        <v>51</v>
      </c>
      <c r="J210" s="12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C210" s="12" t="s">
        <v>68</v>
      </c>
      <c r="AD210" s="37"/>
      <c r="AE210" s="38"/>
      <c r="AF210" s="37"/>
      <c r="AG210" s="38"/>
      <c r="AH210" s="37"/>
      <c r="AI210" s="38"/>
      <c r="AJ210" s="37"/>
      <c r="AK210" s="38"/>
      <c r="AL210" s="37"/>
      <c r="AM210" s="38"/>
      <c r="AN210" s="37"/>
      <c r="AO210" s="38"/>
      <c r="AP210" s="37"/>
      <c r="AQ210" s="38"/>
      <c r="AR210" s="38"/>
      <c r="AS210" s="37"/>
      <c r="AT210" s="12" t="str">
        <f t="shared" si="24"/>
        <v/>
      </c>
      <c r="AU210" s="61" t="str">
        <f t="shared" si="23"/>
        <v>missing</v>
      </c>
    </row>
    <row r="211" spans="2:47" ht="16.5" thickBot="1">
      <c r="B211" s="52">
        <v>44308</v>
      </c>
      <c r="D211" s="14">
        <v>44577</v>
      </c>
      <c r="E211">
        <v>700</v>
      </c>
      <c r="G211" s="79" t="s">
        <v>45</v>
      </c>
      <c r="H211" s="24" t="s">
        <v>365</v>
      </c>
      <c r="I211" s="12" t="s">
        <v>51</v>
      </c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D211" s="37"/>
      <c r="AE211" s="38"/>
      <c r="AF211" s="37"/>
      <c r="AG211" s="38"/>
      <c r="AH211" s="37"/>
      <c r="AI211" s="38"/>
      <c r="AJ211" s="37"/>
      <c r="AK211" s="38"/>
      <c r="AL211" s="37"/>
      <c r="AM211" s="38"/>
      <c r="AN211" s="37"/>
      <c r="AO211" s="38"/>
      <c r="AP211" s="37"/>
      <c r="AQ211" s="38"/>
      <c r="AR211" s="38"/>
      <c r="AS211" s="37"/>
      <c r="AT211" s="12" t="str">
        <f t="shared" si="24"/>
        <v/>
      </c>
      <c r="AU211" s="61" t="str">
        <f t="shared" si="23"/>
        <v>missing</v>
      </c>
    </row>
    <row r="212" spans="2:47" ht="16.5" thickBot="1">
      <c r="B212" s="52">
        <v>44309</v>
      </c>
      <c r="D212" s="14">
        <v>44565</v>
      </c>
      <c r="E212" t="s">
        <v>38</v>
      </c>
      <c r="F212" s="75">
        <v>1.5833333333333335</v>
      </c>
      <c r="G212" s="79" t="s">
        <v>101</v>
      </c>
      <c r="H212" s="24" t="s">
        <v>369</v>
      </c>
      <c r="I212" s="12" t="s">
        <v>51</v>
      </c>
      <c r="K212" s="34" t="s">
        <v>303</v>
      </c>
      <c r="L212" s="34" t="s">
        <v>303</v>
      </c>
      <c r="M212" s="34" t="s">
        <v>303</v>
      </c>
      <c r="N212" s="34" t="s">
        <v>303</v>
      </c>
      <c r="O212" s="34" t="s">
        <v>303</v>
      </c>
      <c r="P212" s="34" t="s">
        <v>303</v>
      </c>
      <c r="Q212" s="34" t="s">
        <v>303</v>
      </c>
      <c r="R212" s="34" t="s">
        <v>303</v>
      </c>
      <c r="S212" s="34" t="s">
        <v>303</v>
      </c>
      <c r="T212" s="34" t="s">
        <v>303</v>
      </c>
      <c r="U212" s="34" t="s">
        <v>303</v>
      </c>
      <c r="V212" s="34" t="s">
        <v>303</v>
      </c>
      <c r="W212" s="34" t="s">
        <v>303</v>
      </c>
      <c r="X212" s="34" t="s">
        <v>303</v>
      </c>
      <c r="Y212" s="34" t="s">
        <v>303</v>
      </c>
      <c r="Z212" s="34" t="s">
        <v>303</v>
      </c>
      <c r="AA212" s="34" t="s">
        <v>303</v>
      </c>
      <c r="AB212" s="34" t="s">
        <v>303</v>
      </c>
      <c r="AD212" s="37" t="s">
        <v>309</v>
      </c>
      <c r="AE212" s="38"/>
      <c r="AF212" s="37"/>
      <c r="AG212" s="38"/>
      <c r="AH212" s="37"/>
      <c r="AI212" s="38"/>
      <c r="AJ212" s="37"/>
      <c r="AK212" s="38"/>
      <c r="AL212" s="37"/>
      <c r="AM212" s="38"/>
      <c r="AN212" s="37"/>
      <c r="AO212" s="38"/>
      <c r="AP212" s="37"/>
      <c r="AQ212" s="38"/>
      <c r="AR212" s="38"/>
      <c r="AS212" s="37"/>
      <c r="AT212" s="12" t="str">
        <f t="shared" si="24"/>
        <v>C</v>
      </c>
      <c r="AU212" s="61" t="str">
        <f t="shared" si="23"/>
        <v>filled</v>
      </c>
    </row>
    <row r="213" spans="2:47" ht="16.5" thickBot="1">
      <c r="B213" s="52">
        <v>44310</v>
      </c>
      <c r="D213" s="14">
        <v>44565</v>
      </c>
      <c r="E213">
        <v>700</v>
      </c>
      <c r="F213" s="75">
        <v>2.5</v>
      </c>
      <c r="G213" s="79" t="s">
        <v>47</v>
      </c>
      <c r="H213" s="24" t="s">
        <v>370</v>
      </c>
      <c r="I213" s="12" t="s">
        <v>51</v>
      </c>
      <c r="K213" s="34" t="s">
        <v>303</v>
      </c>
      <c r="L213" s="34" t="s">
        <v>303</v>
      </c>
      <c r="M213" s="34" t="s">
        <v>303</v>
      </c>
      <c r="N213" s="34" t="s">
        <v>303</v>
      </c>
      <c r="O213" s="34" t="s">
        <v>303</v>
      </c>
      <c r="P213" s="34" t="s">
        <v>303</v>
      </c>
      <c r="Q213" s="34" t="s">
        <v>303</v>
      </c>
      <c r="R213" s="34" t="s">
        <v>303</v>
      </c>
      <c r="S213" s="34" t="s">
        <v>303</v>
      </c>
      <c r="T213" s="34" t="s">
        <v>303</v>
      </c>
      <c r="U213" s="34" t="s">
        <v>303</v>
      </c>
      <c r="V213" s="34" t="s">
        <v>303</v>
      </c>
      <c r="W213" s="34" t="s">
        <v>303</v>
      </c>
      <c r="X213" s="34" t="s">
        <v>303</v>
      </c>
      <c r="Y213" s="34" t="s">
        <v>303</v>
      </c>
      <c r="Z213" s="34" t="s">
        <v>303</v>
      </c>
      <c r="AA213" s="34" t="s">
        <v>303</v>
      </c>
      <c r="AB213" s="34" t="s">
        <v>303</v>
      </c>
      <c r="AD213" s="37"/>
      <c r="AE213" s="38" t="s">
        <v>309</v>
      </c>
      <c r="AF213" s="37"/>
      <c r="AG213" s="38"/>
      <c r="AH213" s="37"/>
      <c r="AI213" s="38"/>
      <c r="AJ213" s="37"/>
      <c r="AK213" s="38"/>
      <c r="AL213" s="37"/>
      <c r="AM213" s="38"/>
      <c r="AN213" s="37"/>
      <c r="AO213" s="38"/>
      <c r="AP213" s="37"/>
      <c r="AQ213" s="38"/>
      <c r="AR213" s="38"/>
      <c r="AS213" s="37"/>
      <c r="AT213" s="12" t="str">
        <f t="shared" si="24"/>
        <v>C</v>
      </c>
      <c r="AU213" s="61" t="str">
        <f t="shared" si="23"/>
        <v>filled</v>
      </c>
    </row>
    <row r="214" spans="2:47" ht="16.5" thickBot="1">
      <c r="B214" s="52">
        <v>44313</v>
      </c>
      <c r="D214" s="14">
        <v>44565</v>
      </c>
      <c r="E214" t="s">
        <v>38</v>
      </c>
      <c r="F214" s="75">
        <v>1.4333333333333333</v>
      </c>
      <c r="G214" s="79" t="s">
        <v>47</v>
      </c>
      <c r="H214" s="24" t="s">
        <v>371</v>
      </c>
      <c r="I214" s="12" t="s">
        <v>51</v>
      </c>
      <c r="K214" s="34" t="s">
        <v>303</v>
      </c>
      <c r="L214" s="34" t="s">
        <v>303</v>
      </c>
      <c r="M214" s="34" t="s">
        <v>303</v>
      </c>
      <c r="N214" s="34" t="s">
        <v>303</v>
      </c>
      <c r="O214" s="34" t="s">
        <v>303</v>
      </c>
      <c r="P214" s="34" t="s">
        <v>303</v>
      </c>
      <c r="Q214" s="34" t="s">
        <v>303</v>
      </c>
      <c r="R214" s="34" t="s">
        <v>303</v>
      </c>
      <c r="S214" s="34" t="s">
        <v>303</v>
      </c>
      <c r="T214" s="34" t="s">
        <v>303</v>
      </c>
      <c r="U214" s="34" t="s">
        <v>303</v>
      </c>
      <c r="V214" s="34" t="s">
        <v>303</v>
      </c>
      <c r="W214" s="34" t="s">
        <v>303</v>
      </c>
      <c r="X214" s="34" t="s">
        <v>303</v>
      </c>
      <c r="Y214" s="34" t="s">
        <v>303</v>
      </c>
      <c r="Z214" s="34" t="s">
        <v>303</v>
      </c>
      <c r="AA214" s="34" t="s">
        <v>303</v>
      </c>
      <c r="AB214" s="34" t="s">
        <v>303</v>
      </c>
      <c r="AD214" s="37"/>
      <c r="AE214" s="38" t="s">
        <v>309</v>
      </c>
      <c r="AF214" s="37"/>
      <c r="AG214" s="38"/>
      <c r="AH214" s="37"/>
      <c r="AI214" s="38"/>
      <c r="AJ214" s="37"/>
      <c r="AK214" s="38"/>
      <c r="AL214" s="37"/>
      <c r="AM214" s="38"/>
      <c r="AN214" s="37"/>
      <c r="AO214" s="38"/>
      <c r="AP214" s="37"/>
      <c r="AQ214" s="38"/>
      <c r="AR214" s="38"/>
      <c r="AS214" s="37"/>
      <c r="AT214" s="12" t="str">
        <f t="shared" si="24"/>
        <v>C</v>
      </c>
      <c r="AU214" s="61" t="str">
        <f t="shared" si="23"/>
        <v>filled</v>
      </c>
    </row>
    <row r="215" spans="2:47" ht="16.5" thickBot="1">
      <c r="B215" s="52">
        <v>44314</v>
      </c>
      <c r="C215" s="68"/>
      <c r="D215" s="14">
        <v>44565</v>
      </c>
      <c r="E215">
        <v>700</v>
      </c>
      <c r="F215" s="75">
        <v>2.15</v>
      </c>
      <c r="G215" s="79" t="s">
        <v>34</v>
      </c>
      <c r="H215" s="24" t="s">
        <v>372</v>
      </c>
      <c r="I215" s="12" t="s">
        <v>51</v>
      </c>
      <c r="K215" s="34" t="s">
        <v>303</v>
      </c>
      <c r="L215" s="34" t="s">
        <v>303</v>
      </c>
      <c r="M215" s="34" t="s">
        <v>303</v>
      </c>
      <c r="N215" s="34" t="s">
        <v>303</v>
      </c>
      <c r="O215" s="34" t="s">
        <v>303</v>
      </c>
      <c r="P215" s="34" t="s">
        <v>303</v>
      </c>
      <c r="Q215" s="34" t="s">
        <v>303</v>
      </c>
      <c r="R215" s="34" t="s">
        <v>303</v>
      </c>
      <c r="S215" s="34" t="s">
        <v>303</v>
      </c>
      <c r="T215" s="34" t="s">
        <v>303</v>
      </c>
      <c r="U215" s="34" t="s">
        <v>303</v>
      </c>
      <c r="V215" s="34" t="s">
        <v>303</v>
      </c>
      <c r="W215" s="34" t="s">
        <v>303</v>
      </c>
      <c r="X215" s="34" t="s">
        <v>303</v>
      </c>
      <c r="Y215" s="34" t="s">
        <v>303</v>
      </c>
      <c r="Z215" s="34" t="s">
        <v>303</v>
      </c>
      <c r="AA215" s="34" t="s">
        <v>303</v>
      </c>
      <c r="AB215" s="34" t="s">
        <v>303</v>
      </c>
      <c r="AD215" s="37"/>
      <c r="AE215" s="38"/>
      <c r="AF215" s="37"/>
      <c r="AG215" s="38" t="s">
        <v>310</v>
      </c>
      <c r="AH215" s="37"/>
      <c r="AI215" s="38"/>
      <c r="AJ215" s="37"/>
      <c r="AK215" s="38"/>
      <c r="AL215" s="37"/>
      <c r="AM215" s="38"/>
      <c r="AN215" s="37"/>
      <c r="AO215" s="38"/>
      <c r="AP215" s="37"/>
      <c r="AQ215" s="38"/>
      <c r="AR215" s="38"/>
      <c r="AS215" s="37"/>
      <c r="AT215" s="12" t="str">
        <f t="shared" si="24"/>
        <v>W</v>
      </c>
      <c r="AU215" s="61" t="str">
        <f t="shared" si="23"/>
        <v>filled</v>
      </c>
    </row>
    <row r="216" spans="2:47" ht="16.5" thickBot="1">
      <c r="B216" s="52">
        <v>44315</v>
      </c>
      <c r="D216" s="14">
        <v>44565</v>
      </c>
      <c r="E216" t="s">
        <v>38</v>
      </c>
      <c r="F216" s="75">
        <v>1.95</v>
      </c>
      <c r="G216" s="79" t="s">
        <v>46</v>
      </c>
      <c r="H216" s="24" t="s">
        <v>373</v>
      </c>
      <c r="I216" s="12" t="s">
        <v>51</v>
      </c>
      <c r="K216" s="34" t="s">
        <v>303</v>
      </c>
      <c r="L216" s="34" t="s">
        <v>303</v>
      </c>
      <c r="M216" s="34" t="s">
        <v>303</v>
      </c>
      <c r="N216" s="34" t="s">
        <v>303</v>
      </c>
      <c r="O216" s="34" t="s">
        <v>303</v>
      </c>
      <c r="P216" s="34" t="s">
        <v>303</v>
      </c>
      <c r="Q216" s="34" t="s">
        <v>303</v>
      </c>
      <c r="R216" s="34" t="s">
        <v>303</v>
      </c>
      <c r="S216" s="34" t="s">
        <v>303</v>
      </c>
      <c r="T216" s="34" t="s">
        <v>303</v>
      </c>
      <c r="U216" s="34" t="s">
        <v>303</v>
      </c>
      <c r="V216" s="34" t="s">
        <v>303</v>
      </c>
      <c r="W216" s="34" t="s">
        <v>303</v>
      </c>
      <c r="X216" s="34" t="s">
        <v>303</v>
      </c>
      <c r="Y216" s="34" t="s">
        <v>303</v>
      </c>
      <c r="Z216" s="34" t="s">
        <v>303</v>
      </c>
      <c r="AA216" s="34" t="s">
        <v>303</v>
      </c>
      <c r="AB216" s="34" t="s">
        <v>303</v>
      </c>
      <c r="AD216" s="37"/>
      <c r="AE216" s="38"/>
      <c r="AF216" s="37" t="s">
        <v>309</v>
      </c>
      <c r="AG216" s="38"/>
      <c r="AH216" s="37"/>
      <c r="AI216" s="38"/>
      <c r="AJ216" s="37"/>
      <c r="AK216" s="38"/>
      <c r="AL216" s="37"/>
      <c r="AM216" s="38"/>
      <c r="AN216" s="37"/>
      <c r="AO216" s="38"/>
      <c r="AP216" s="37"/>
      <c r="AQ216" s="38"/>
      <c r="AR216" s="38"/>
      <c r="AS216" s="37"/>
      <c r="AT216" s="12" t="str">
        <f t="shared" si="24"/>
        <v>C</v>
      </c>
      <c r="AU216" s="61" t="str">
        <f t="shared" si="23"/>
        <v>filled</v>
      </c>
    </row>
    <row r="217" spans="2:47" ht="16.5" thickBot="1">
      <c r="B217" s="52">
        <v>44316</v>
      </c>
      <c r="D217" s="14">
        <v>44565</v>
      </c>
      <c r="E217">
        <v>700</v>
      </c>
      <c r="F217" s="75">
        <v>4.833333333333333</v>
      </c>
      <c r="G217" s="79" t="s">
        <v>34</v>
      </c>
      <c r="H217" s="76" t="s">
        <v>374</v>
      </c>
      <c r="I217" s="12" t="s">
        <v>51</v>
      </c>
      <c r="K217" s="34" t="s">
        <v>303</v>
      </c>
      <c r="L217" s="34" t="s">
        <v>303</v>
      </c>
      <c r="M217" s="34" t="s">
        <v>303</v>
      </c>
      <c r="N217" s="34" t="s">
        <v>303</v>
      </c>
      <c r="O217" s="34" t="s">
        <v>303</v>
      </c>
      <c r="P217" s="34" t="s">
        <v>303</v>
      </c>
      <c r="Q217" s="34" t="s">
        <v>303</v>
      </c>
      <c r="R217" s="34" t="s">
        <v>303</v>
      </c>
      <c r="S217" s="34" t="s">
        <v>303</v>
      </c>
      <c r="T217" s="34" t="s">
        <v>303</v>
      </c>
      <c r="U217" s="34" t="s">
        <v>303</v>
      </c>
      <c r="V217" s="34" t="s">
        <v>303</v>
      </c>
      <c r="W217" s="34" t="s">
        <v>303</v>
      </c>
      <c r="X217" s="34" t="s">
        <v>303</v>
      </c>
      <c r="Y217" s="34" t="s">
        <v>303</v>
      </c>
      <c r="Z217" s="34" t="s">
        <v>303</v>
      </c>
      <c r="AA217" s="34" t="s">
        <v>303</v>
      </c>
      <c r="AB217" s="34" t="s">
        <v>303</v>
      </c>
      <c r="AD217" s="37"/>
      <c r="AE217" s="38"/>
      <c r="AF217" s="37"/>
      <c r="AG217" s="38" t="s">
        <v>309</v>
      </c>
      <c r="AH217" s="37"/>
      <c r="AI217" s="38"/>
      <c r="AJ217" s="37"/>
      <c r="AK217" s="38"/>
      <c r="AL217" s="37"/>
      <c r="AM217" s="38"/>
      <c r="AN217" s="37"/>
      <c r="AO217" s="38"/>
      <c r="AP217" s="37"/>
      <c r="AQ217" s="38"/>
      <c r="AR217" s="38"/>
      <c r="AS217" s="37"/>
      <c r="AT217" s="12" t="str">
        <f t="shared" si="24"/>
        <v>C</v>
      </c>
      <c r="AU217" s="61" t="str">
        <f t="shared" ref="AU217:AU280" si="25">IF(COUNTA($AD217:$AS217)=0,"missing","filled")</f>
        <v>filled</v>
      </c>
    </row>
    <row r="218" spans="2:47" ht="15.75">
      <c r="B218" s="54"/>
      <c r="D218" s="14">
        <v>44565</v>
      </c>
      <c r="E218" t="s">
        <v>38</v>
      </c>
      <c r="F218" s="75">
        <v>1.6666666666666665</v>
      </c>
      <c r="G218" s="79" t="s">
        <v>101</v>
      </c>
      <c r="H218" s="24" t="s">
        <v>375</v>
      </c>
      <c r="I218" s="12" t="s">
        <v>51</v>
      </c>
      <c r="K218" s="34" t="s">
        <v>303</v>
      </c>
      <c r="L218" s="34" t="s">
        <v>303</v>
      </c>
      <c r="M218" s="34" t="s">
        <v>303</v>
      </c>
      <c r="N218" s="34" t="s">
        <v>303</v>
      </c>
      <c r="O218" s="34" t="s">
        <v>303</v>
      </c>
      <c r="P218" s="34" t="s">
        <v>303</v>
      </c>
      <c r="Q218" s="34" t="s">
        <v>303</v>
      </c>
      <c r="R218" s="34" t="s">
        <v>303</v>
      </c>
      <c r="S218" s="34" t="s">
        <v>303</v>
      </c>
      <c r="T218" s="34" t="s">
        <v>303</v>
      </c>
      <c r="U218" s="34" t="s">
        <v>303</v>
      </c>
      <c r="V218" s="34" t="s">
        <v>303</v>
      </c>
      <c r="W218" s="34" t="s">
        <v>303</v>
      </c>
      <c r="X218" s="34" t="s">
        <v>303</v>
      </c>
      <c r="Y218" s="34" t="s">
        <v>303</v>
      </c>
      <c r="Z218" s="34" t="s">
        <v>303</v>
      </c>
      <c r="AA218" s="34" t="s">
        <v>303</v>
      </c>
      <c r="AB218" s="34" t="s">
        <v>303</v>
      </c>
      <c r="AD218" s="37" t="s">
        <v>309</v>
      </c>
      <c r="AE218" s="38"/>
      <c r="AF218" s="37"/>
      <c r="AG218" s="38"/>
      <c r="AH218" s="37"/>
      <c r="AI218" s="38"/>
      <c r="AJ218" s="37"/>
      <c r="AK218" s="38"/>
      <c r="AL218" s="37"/>
      <c r="AM218" s="38"/>
      <c r="AN218" s="37"/>
      <c r="AO218" s="38"/>
      <c r="AP218" s="37"/>
      <c r="AQ218" s="38"/>
      <c r="AR218" s="38"/>
      <c r="AS218" s="37"/>
      <c r="AT218" s="12" t="str">
        <f t="shared" si="24"/>
        <v>C</v>
      </c>
      <c r="AU218" s="61" t="str">
        <f t="shared" si="25"/>
        <v>filled</v>
      </c>
    </row>
    <row r="219" spans="2:47" ht="15.75">
      <c r="B219" s="54"/>
      <c r="D219" s="14">
        <v>44565</v>
      </c>
      <c r="E219">
        <v>700</v>
      </c>
      <c r="F219" s="75">
        <v>2.1</v>
      </c>
      <c r="G219" s="79" t="s">
        <v>101</v>
      </c>
      <c r="H219" s="24" t="s">
        <v>376</v>
      </c>
      <c r="I219" s="12" t="s">
        <v>51</v>
      </c>
      <c r="K219" s="34" t="s">
        <v>303</v>
      </c>
      <c r="L219" s="34" t="s">
        <v>303</v>
      </c>
      <c r="M219" s="34" t="s">
        <v>303</v>
      </c>
      <c r="N219" s="34" t="s">
        <v>303</v>
      </c>
      <c r="O219" s="34" t="s">
        <v>303</v>
      </c>
      <c r="P219" s="34" t="s">
        <v>303</v>
      </c>
      <c r="Q219" s="34" t="s">
        <v>303</v>
      </c>
      <c r="R219" s="34" t="s">
        <v>303</v>
      </c>
      <c r="S219" s="34" t="s">
        <v>303</v>
      </c>
      <c r="T219" s="34" t="s">
        <v>303</v>
      </c>
      <c r="U219" s="34" t="s">
        <v>303</v>
      </c>
      <c r="V219" s="34" t="s">
        <v>303</v>
      </c>
      <c r="W219" s="34" t="s">
        <v>303</v>
      </c>
      <c r="X219" s="34" t="s">
        <v>303</v>
      </c>
      <c r="Y219" s="34" t="s">
        <v>303</v>
      </c>
      <c r="Z219" s="34" t="s">
        <v>303</v>
      </c>
      <c r="AA219" s="34" t="s">
        <v>303</v>
      </c>
      <c r="AB219" s="34" t="s">
        <v>303</v>
      </c>
      <c r="AD219" s="37" t="s">
        <v>309</v>
      </c>
      <c r="AE219" s="38"/>
      <c r="AF219" s="37"/>
      <c r="AG219" s="38"/>
      <c r="AH219" s="37"/>
      <c r="AI219" s="38"/>
      <c r="AJ219" s="37"/>
      <c r="AK219" s="38"/>
      <c r="AL219" s="37"/>
      <c r="AM219" s="38"/>
      <c r="AN219" s="37"/>
      <c r="AO219" s="38"/>
      <c r="AP219" s="37"/>
      <c r="AQ219" s="38"/>
      <c r="AR219" s="38"/>
      <c r="AS219" s="37"/>
      <c r="AT219" s="12" t="str">
        <f t="shared" si="24"/>
        <v>C</v>
      </c>
      <c r="AU219" s="61" t="str">
        <f t="shared" si="25"/>
        <v>filled</v>
      </c>
    </row>
    <row r="220" spans="2:47" ht="16.5" thickBot="1">
      <c r="B220" s="54"/>
      <c r="D220" s="14">
        <v>44565</v>
      </c>
      <c r="E220" t="s">
        <v>38</v>
      </c>
      <c r="F220" s="75">
        <v>2.6</v>
      </c>
      <c r="G220" s="79" t="s">
        <v>34</v>
      </c>
      <c r="H220" s="24" t="s">
        <v>377</v>
      </c>
      <c r="I220" s="12" t="s">
        <v>51</v>
      </c>
      <c r="K220" s="34" t="s">
        <v>303</v>
      </c>
      <c r="L220" s="34" t="s">
        <v>303</v>
      </c>
      <c r="M220" s="34" t="s">
        <v>303</v>
      </c>
      <c r="N220" s="34" t="s">
        <v>303</v>
      </c>
      <c r="O220" s="34" t="s">
        <v>303</v>
      </c>
      <c r="P220" s="34" t="s">
        <v>303</v>
      </c>
      <c r="Q220" s="34" t="s">
        <v>303</v>
      </c>
      <c r="R220" s="34" t="s">
        <v>303</v>
      </c>
      <c r="S220" s="34" t="s">
        <v>303</v>
      </c>
      <c r="T220" s="34" t="s">
        <v>303</v>
      </c>
      <c r="U220" s="34" t="s">
        <v>303</v>
      </c>
      <c r="V220" s="34" t="s">
        <v>303</v>
      </c>
      <c r="W220" s="34" t="s">
        <v>303</v>
      </c>
      <c r="X220" s="34" t="s">
        <v>303</v>
      </c>
      <c r="Y220" s="34" t="s">
        <v>303</v>
      </c>
      <c r="Z220" s="34" t="s">
        <v>303</v>
      </c>
      <c r="AA220" s="34" t="s">
        <v>303</v>
      </c>
      <c r="AB220" s="34" t="s">
        <v>303</v>
      </c>
      <c r="AD220" s="37"/>
      <c r="AE220" s="38"/>
      <c r="AF220" s="37"/>
      <c r="AG220" s="38" t="s">
        <v>309</v>
      </c>
      <c r="AH220" s="37"/>
      <c r="AI220" s="38"/>
      <c r="AJ220" s="37"/>
      <c r="AK220" s="38"/>
      <c r="AL220" s="37"/>
      <c r="AM220" s="38"/>
      <c r="AN220" s="37"/>
      <c r="AO220" s="38"/>
      <c r="AP220" s="37"/>
      <c r="AQ220" s="38"/>
      <c r="AR220" s="38"/>
      <c r="AS220" s="37"/>
      <c r="AT220" s="12" t="str">
        <f t="shared" si="24"/>
        <v>C</v>
      </c>
      <c r="AU220" s="61" t="str">
        <f t="shared" si="25"/>
        <v>filled</v>
      </c>
    </row>
    <row r="221" spans="2:47" ht="16.5" thickBot="1">
      <c r="B221" s="56" t="s">
        <v>152</v>
      </c>
      <c r="C221" s="68"/>
      <c r="D221" s="14">
        <v>44565</v>
      </c>
      <c r="E221">
        <v>700</v>
      </c>
      <c r="F221" s="75">
        <v>2.5166666666666666</v>
      </c>
      <c r="G221" s="79" t="s">
        <v>173</v>
      </c>
      <c r="H221" s="24" t="s">
        <v>378</v>
      </c>
      <c r="I221" s="12" t="s">
        <v>51</v>
      </c>
      <c r="K221" s="34" t="s">
        <v>303</v>
      </c>
      <c r="L221" s="34" t="s">
        <v>303</v>
      </c>
      <c r="M221" s="34" t="s">
        <v>303</v>
      </c>
      <c r="N221" s="34" t="s">
        <v>303</v>
      </c>
      <c r="O221" s="34" t="s">
        <v>303</v>
      </c>
      <c r="P221" s="34" t="s">
        <v>303</v>
      </c>
      <c r="Q221" s="34" t="s">
        <v>303</v>
      </c>
      <c r="R221" s="34" t="s">
        <v>303</v>
      </c>
      <c r="S221" s="34" t="s">
        <v>303</v>
      </c>
      <c r="T221" s="34" t="s">
        <v>303</v>
      </c>
      <c r="U221" s="34" t="s">
        <v>303</v>
      </c>
      <c r="V221" s="34" t="s">
        <v>303</v>
      </c>
      <c r="W221" s="34" t="s">
        <v>303</v>
      </c>
      <c r="X221" s="34" t="s">
        <v>303</v>
      </c>
      <c r="Y221" s="34" t="s">
        <v>303</v>
      </c>
      <c r="Z221" s="34" t="s">
        <v>303</v>
      </c>
      <c r="AA221" s="34" t="s">
        <v>303</v>
      </c>
      <c r="AB221" s="34" t="s">
        <v>303</v>
      </c>
      <c r="AD221" s="37"/>
      <c r="AE221" s="38"/>
      <c r="AF221" s="37"/>
      <c r="AG221" s="38"/>
      <c r="AH221" s="37"/>
      <c r="AI221" s="38" t="s">
        <v>310</v>
      </c>
      <c r="AJ221" s="37"/>
      <c r="AK221" s="38"/>
      <c r="AL221" s="37"/>
      <c r="AM221" s="38"/>
      <c r="AN221" s="37"/>
      <c r="AO221" s="38"/>
      <c r="AP221" s="37"/>
      <c r="AQ221" s="38"/>
      <c r="AR221" s="38"/>
      <c r="AS221" s="37"/>
      <c r="AT221" s="12" t="str">
        <f t="shared" si="24"/>
        <v>W</v>
      </c>
      <c r="AU221" s="61" t="str">
        <f t="shared" si="25"/>
        <v>filled</v>
      </c>
    </row>
    <row r="222" spans="2:47" ht="16.5" thickBot="1">
      <c r="B222" s="51" t="s">
        <v>24</v>
      </c>
      <c r="D222" s="14">
        <v>44565</v>
      </c>
      <c r="E222" t="s">
        <v>38</v>
      </c>
      <c r="F222" s="75">
        <v>3.0833333333333335</v>
      </c>
      <c r="G222" s="79" t="s">
        <v>173</v>
      </c>
      <c r="H222" s="24" t="s">
        <v>379</v>
      </c>
      <c r="I222" s="12" t="s">
        <v>51</v>
      </c>
      <c r="K222" s="34" t="s">
        <v>303</v>
      </c>
      <c r="L222" s="34" t="s">
        <v>303</v>
      </c>
      <c r="M222" s="34" t="s">
        <v>303</v>
      </c>
      <c r="N222" s="34" t="s">
        <v>303</v>
      </c>
      <c r="O222" s="34" t="s">
        <v>303</v>
      </c>
      <c r="P222" s="34" t="s">
        <v>303</v>
      </c>
      <c r="Q222" s="34" t="s">
        <v>303</v>
      </c>
      <c r="R222" s="34" t="s">
        <v>303</v>
      </c>
      <c r="S222" s="34" t="s">
        <v>303</v>
      </c>
      <c r="T222" s="34" t="s">
        <v>303</v>
      </c>
      <c r="U222" s="34" t="s">
        <v>303</v>
      </c>
      <c r="V222" s="34" t="s">
        <v>303</v>
      </c>
      <c r="W222" s="34" t="s">
        <v>303</v>
      </c>
      <c r="X222" s="34" t="s">
        <v>303</v>
      </c>
      <c r="Y222" s="34" t="s">
        <v>303</v>
      </c>
      <c r="Z222" s="34" t="s">
        <v>303</v>
      </c>
      <c r="AA222" s="34" t="s">
        <v>303</v>
      </c>
      <c r="AB222" s="34" t="s">
        <v>303</v>
      </c>
      <c r="AD222" s="37"/>
      <c r="AE222" s="38"/>
      <c r="AF222" s="37"/>
      <c r="AG222" s="38"/>
      <c r="AH222" s="37"/>
      <c r="AI222" s="38" t="s">
        <v>309</v>
      </c>
      <c r="AJ222" s="37"/>
      <c r="AK222" s="38"/>
      <c r="AL222" s="37"/>
      <c r="AM222" s="38"/>
      <c r="AN222" s="37"/>
      <c r="AO222" s="38"/>
      <c r="AP222" s="37"/>
      <c r="AQ222" s="38"/>
      <c r="AR222" s="38"/>
      <c r="AS222" s="37"/>
      <c r="AT222" s="12" t="str">
        <f t="shared" si="24"/>
        <v>C</v>
      </c>
      <c r="AU222" s="61" t="str">
        <f t="shared" si="25"/>
        <v>filled</v>
      </c>
    </row>
    <row r="223" spans="2:47" ht="16.5" thickBot="1">
      <c r="B223" s="52">
        <v>44317</v>
      </c>
      <c r="D223" s="14">
        <v>44565</v>
      </c>
      <c r="E223">
        <v>700</v>
      </c>
      <c r="F223" s="75">
        <v>1.9</v>
      </c>
      <c r="G223" s="79" t="s">
        <v>46</v>
      </c>
      <c r="H223" s="24" t="s">
        <v>380</v>
      </c>
      <c r="I223" s="12" t="s">
        <v>51</v>
      </c>
      <c r="K223" s="34" t="s">
        <v>303</v>
      </c>
      <c r="L223" s="34" t="s">
        <v>303</v>
      </c>
      <c r="M223" s="34" t="s">
        <v>303</v>
      </c>
      <c r="N223" s="34" t="s">
        <v>303</v>
      </c>
      <c r="O223" s="34" t="s">
        <v>303</v>
      </c>
      <c r="P223" s="34" t="s">
        <v>303</v>
      </c>
      <c r="Q223" s="34" t="s">
        <v>303</v>
      </c>
      <c r="R223" s="34" t="s">
        <v>303</v>
      </c>
      <c r="S223" s="34" t="s">
        <v>303</v>
      </c>
      <c r="T223" s="34" t="s">
        <v>303</v>
      </c>
      <c r="U223" s="34" t="s">
        <v>303</v>
      </c>
      <c r="V223" s="34" t="s">
        <v>303</v>
      </c>
      <c r="W223" s="34" t="s">
        <v>303</v>
      </c>
      <c r="X223" s="34" t="s">
        <v>303</v>
      </c>
      <c r="Y223" s="34" t="s">
        <v>303</v>
      </c>
      <c r="Z223" s="34" t="s">
        <v>303</v>
      </c>
      <c r="AA223" s="34" t="s">
        <v>303</v>
      </c>
      <c r="AB223" s="34" t="s">
        <v>303</v>
      </c>
      <c r="AD223" s="37"/>
      <c r="AE223" s="38"/>
      <c r="AF223" s="37" t="s">
        <v>309</v>
      </c>
      <c r="AG223" s="38"/>
      <c r="AH223" s="37"/>
      <c r="AI223" s="38"/>
      <c r="AJ223" s="37"/>
      <c r="AK223" s="38"/>
      <c r="AL223" s="37"/>
      <c r="AM223" s="38"/>
      <c r="AN223" s="37"/>
      <c r="AO223" s="38"/>
      <c r="AP223" s="37"/>
      <c r="AQ223" s="38"/>
      <c r="AR223" s="38"/>
      <c r="AS223" s="37"/>
      <c r="AT223" s="12" t="str">
        <f t="shared" si="24"/>
        <v>C</v>
      </c>
      <c r="AU223" s="61" t="str">
        <f t="shared" si="25"/>
        <v>filled</v>
      </c>
    </row>
    <row r="224" spans="2:47" ht="16.5" thickBot="1">
      <c r="B224" s="52">
        <v>44320</v>
      </c>
      <c r="D224" s="14">
        <v>44565</v>
      </c>
      <c r="E224" t="s">
        <v>38</v>
      </c>
      <c r="F224" s="75">
        <v>2.8</v>
      </c>
      <c r="G224" s="79" t="s">
        <v>236</v>
      </c>
      <c r="H224" s="24" t="s">
        <v>381</v>
      </c>
      <c r="I224" s="12" t="s">
        <v>51</v>
      </c>
      <c r="K224" s="34" t="s">
        <v>303</v>
      </c>
      <c r="L224" s="34" t="s">
        <v>303</v>
      </c>
      <c r="M224" s="34" t="s">
        <v>303</v>
      </c>
      <c r="N224" s="34" t="s">
        <v>303</v>
      </c>
      <c r="O224" s="34" t="s">
        <v>303</v>
      </c>
      <c r="P224" s="34" t="s">
        <v>303</v>
      </c>
      <c r="Q224" s="34" t="s">
        <v>303</v>
      </c>
      <c r="R224" s="34" t="s">
        <v>303</v>
      </c>
      <c r="S224" s="34" t="s">
        <v>303</v>
      </c>
      <c r="T224" s="34" t="s">
        <v>303</v>
      </c>
      <c r="U224" s="34" t="s">
        <v>303</v>
      </c>
      <c r="V224" s="34" t="s">
        <v>303</v>
      </c>
      <c r="W224" s="34" t="s">
        <v>303</v>
      </c>
      <c r="X224" s="34" t="s">
        <v>303</v>
      </c>
      <c r="Y224" s="34" t="s">
        <v>303</v>
      </c>
      <c r="Z224" s="34" t="s">
        <v>303</v>
      </c>
      <c r="AA224" s="34" t="s">
        <v>303</v>
      </c>
      <c r="AB224" s="34" t="s">
        <v>303</v>
      </c>
      <c r="AD224" s="37"/>
      <c r="AE224" s="38"/>
      <c r="AF224" s="37"/>
      <c r="AG224" s="38"/>
      <c r="AH224" s="37"/>
      <c r="AI224" s="38"/>
      <c r="AJ224" s="37"/>
      <c r="AK224" s="38"/>
      <c r="AL224" s="37" t="s">
        <v>309</v>
      </c>
      <c r="AM224" s="38"/>
      <c r="AN224" s="37"/>
      <c r="AO224" s="38"/>
      <c r="AP224" s="37"/>
      <c r="AQ224" s="38"/>
      <c r="AR224" s="38"/>
      <c r="AS224" s="37"/>
      <c r="AT224" s="12" t="str">
        <f t="shared" si="24"/>
        <v>C</v>
      </c>
      <c r="AU224" s="61" t="str">
        <f t="shared" si="25"/>
        <v>filled</v>
      </c>
    </row>
    <row r="225" spans="2:47" ht="16.5" thickBot="1">
      <c r="B225" s="52">
        <v>44321</v>
      </c>
      <c r="C225" s="68"/>
      <c r="D225" s="14">
        <v>44565</v>
      </c>
      <c r="E225">
        <v>700</v>
      </c>
      <c r="F225" s="75">
        <v>3.0833333333333335</v>
      </c>
      <c r="G225" s="79" t="s">
        <v>101</v>
      </c>
      <c r="H225" s="24" t="s">
        <v>382</v>
      </c>
      <c r="I225" s="12" t="s">
        <v>51</v>
      </c>
      <c r="K225" s="34" t="s">
        <v>303</v>
      </c>
      <c r="L225" s="34" t="s">
        <v>303</v>
      </c>
      <c r="M225" s="34" t="s">
        <v>303</v>
      </c>
      <c r="N225" s="34" t="s">
        <v>303</v>
      </c>
      <c r="O225" s="34" t="s">
        <v>303</v>
      </c>
      <c r="P225" s="34" t="s">
        <v>303</v>
      </c>
      <c r="Q225" s="34" t="s">
        <v>303</v>
      </c>
      <c r="R225" s="34" t="s">
        <v>303</v>
      </c>
      <c r="S225" s="34" t="s">
        <v>303</v>
      </c>
      <c r="T225" s="34" t="s">
        <v>303</v>
      </c>
      <c r="U225" s="34" t="s">
        <v>303</v>
      </c>
      <c r="V225" s="34" t="s">
        <v>303</v>
      </c>
      <c r="W225" s="34" t="s">
        <v>303</v>
      </c>
      <c r="X225" s="34" t="s">
        <v>303</v>
      </c>
      <c r="Y225" s="34" t="s">
        <v>303</v>
      </c>
      <c r="Z225" s="34" t="s">
        <v>303</v>
      </c>
      <c r="AA225" s="34" t="s">
        <v>303</v>
      </c>
      <c r="AB225" s="34" t="s">
        <v>303</v>
      </c>
      <c r="AD225" s="37" t="s">
        <v>310</v>
      </c>
      <c r="AE225" s="38"/>
      <c r="AF225" s="37"/>
      <c r="AG225" s="38"/>
      <c r="AH225" s="37"/>
      <c r="AI225" s="38"/>
      <c r="AJ225" s="37"/>
      <c r="AK225" s="38"/>
      <c r="AL225" s="37"/>
      <c r="AM225" s="38"/>
      <c r="AN225" s="37"/>
      <c r="AO225" s="38"/>
      <c r="AP225" s="37"/>
      <c r="AQ225" s="38"/>
      <c r="AR225" s="38"/>
      <c r="AS225" s="37"/>
      <c r="AT225" s="12" t="str">
        <f t="shared" si="24"/>
        <v>W</v>
      </c>
      <c r="AU225" s="61" t="str">
        <f t="shared" si="25"/>
        <v>filled</v>
      </c>
    </row>
    <row r="226" spans="2:47" ht="16.5" thickBot="1">
      <c r="B226" s="52">
        <v>44322</v>
      </c>
      <c r="D226" s="14">
        <v>44565</v>
      </c>
      <c r="E226" t="s">
        <v>38</v>
      </c>
      <c r="F226" s="75">
        <v>1.85</v>
      </c>
      <c r="G226" s="79" t="s">
        <v>236</v>
      </c>
      <c r="H226" s="24" t="s">
        <v>383</v>
      </c>
      <c r="I226" s="12" t="s">
        <v>51</v>
      </c>
      <c r="K226" s="34" t="s">
        <v>303</v>
      </c>
      <c r="L226" s="34" t="s">
        <v>303</v>
      </c>
      <c r="M226" s="34" t="s">
        <v>303</v>
      </c>
      <c r="N226" s="34" t="s">
        <v>303</v>
      </c>
      <c r="O226" s="34" t="s">
        <v>303</v>
      </c>
      <c r="P226" s="34" t="s">
        <v>303</v>
      </c>
      <c r="Q226" s="34" t="s">
        <v>303</v>
      </c>
      <c r="R226" s="34" t="s">
        <v>303</v>
      </c>
      <c r="S226" s="34" t="s">
        <v>303</v>
      </c>
      <c r="T226" s="34" t="s">
        <v>303</v>
      </c>
      <c r="U226" s="34" t="s">
        <v>303</v>
      </c>
      <c r="V226" s="34" t="s">
        <v>303</v>
      </c>
      <c r="W226" s="34" t="s">
        <v>303</v>
      </c>
      <c r="X226" s="34" t="s">
        <v>303</v>
      </c>
      <c r="Y226" s="34" t="s">
        <v>303</v>
      </c>
      <c r="Z226" s="34" t="s">
        <v>303</v>
      </c>
      <c r="AA226" s="34" t="s">
        <v>303</v>
      </c>
      <c r="AB226" s="34" t="s">
        <v>303</v>
      </c>
      <c r="AD226" s="37"/>
      <c r="AE226" s="38"/>
      <c r="AF226" s="37"/>
      <c r="AG226" s="38"/>
      <c r="AH226" s="37"/>
      <c r="AI226" s="38"/>
      <c r="AJ226" s="37"/>
      <c r="AK226" s="38"/>
      <c r="AL226" s="37" t="s">
        <v>309</v>
      </c>
      <c r="AM226" s="38"/>
      <c r="AN226" s="37"/>
      <c r="AO226" s="38"/>
      <c r="AP226" s="37"/>
      <c r="AQ226" s="38"/>
      <c r="AR226" s="38"/>
      <c r="AS226" s="37"/>
      <c r="AT226" s="12" t="str">
        <f t="shared" si="24"/>
        <v>C</v>
      </c>
      <c r="AU226" s="61" t="str">
        <f t="shared" si="25"/>
        <v>filled</v>
      </c>
    </row>
    <row r="227" spans="2:47" ht="16.5" thickBot="1">
      <c r="B227" s="52">
        <v>44323</v>
      </c>
      <c r="C227" s="68"/>
      <c r="D227" s="14">
        <v>44565</v>
      </c>
      <c r="E227">
        <v>700</v>
      </c>
      <c r="F227" s="75">
        <v>2.9666666666666668</v>
      </c>
      <c r="G227" s="79" t="s">
        <v>34</v>
      </c>
      <c r="H227" s="24" t="s">
        <v>384</v>
      </c>
      <c r="I227" s="12" t="s">
        <v>51</v>
      </c>
      <c r="K227" s="34" t="s">
        <v>303</v>
      </c>
      <c r="L227" s="34" t="s">
        <v>303</v>
      </c>
      <c r="M227" s="34" t="s">
        <v>303</v>
      </c>
      <c r="N227" s="34" t="s">
        <v>303</v>
      </c>
      <c r="O227" s="34" t="s">
        <v>303</v>
      </c>
      <c r="P227" s="34" t="s">
        <v>303</v>
      </c>
      <c r="Q227" s="34" t="s">
        <v>303</v>
      </c>
      <c r="R227" s="34" t="s">
        <v>303</v>
      </c>
      <c r="S227" s="34" t="s">
        <v>303</v>
      </c>
      <c r="T227" s="34" t="s">
        <v>303</v>
      </c>
      <c r="U227" s="34" t="s">
        <v>303</v>
      </c>
      <c r="V227" s="34" t="s">
        <v>303</v>
      </c>
      <c r="W227" s="34" t="s">
        <v>303</v>
      </c>
      <c r="X227" s="34" t="s">
        <v>303</v>
      </c>
      <c r="Y227" s="34" t="s">
        <v>303</v>
      </c>
      <c r="Z227" s="34" t="s">
        <v>303</v>
      </c>
      <c r="AA227" s="34" t="s">
        <v>303</v>
      </c>
      <c r="AB227" s="34" t="s">
        <v>303</v>
      </c>
      <c r="AD227" s="37"/>
      <c r="AE227" s="38"/>
      <c r="AF227" s="37"/>
      <c r="AG227" s="38" t="s">
        <v>310</v>
      </c>
      <c r="AH227" s="37"/>
      <c r="AI227" s="38"/>
      <c r="AJ227" s="37"/>
      <c r="AK227" s="38"/>
      <c r="AL227" s="37"/>
      <c r="AM227" s="38"/>
      <c r="AN227" s="37"/>
      <c r="AO227" s="38"/>
      <c r="AP227" s="37"/>
      <c r="AQ227" s="38"/>
      <c r="AR227" s="38"/>
      <c r="AS227" s="37"/>
      <c r="AT227" s="12" t="str">
        <f t="shared" si="24"/>
        <v>W</v>
      </c>
      <c r="AU227" s="61" t="str">
        <f t="shared" si="25"/>
        <v>filled</v>
      </c>
    </row>
    <row r="228" spans="2:47" ht="16.5" thickBot="1">
      <c r="B228" s="52">
        <v>44324</v>
      </c>
      <c r="D228" s="14">
        <v>44565</v>
      </c>
      <c r="E228" t="s">
        <v>38</v>
      </c>
      <c r="F228" s="75">
        <v>1.3833333333333333</v>
      </c>
      <c r="G228" s="79" t="s">
        <v>236</v>
      </c>
      <c r="H228" s="24" t="s">
        <v>385</v>
      </c>
      <c r="I228" s="12" t="s">
        <v>51</v>
      </c>
      <c r="K228" s="34" t="s">
        <v>303</v>
      </c>
      <c r="L228" s="34" t="s">
        <v>303</v>
      </c>
      <c r="M228" s="34" t="s">
        <v>303</v>
      </c>
      <c r="N228" s="34" t="s">
        <v>303</v>
      </c>
      <c r="O228" s="34" t="s">
        <v>303</v>
      </c>
      <c r="P228" s="34" t="s">
        <v>303</v>
      </c>
      <c r="Q228" s="34" t="s">
        <v>303</v>
      </c>
      <c r="R228" s="34" t="s">
        <v>303</v>
      </c>
      <c r="S228" s="34" t="s">
        <v>303</v>
      </c>
      <c r="T228" s="34" t="s">
        <v>303</v>
      </c>
      <c r="U228" s="34" t="s">
        <v>303</v>
      </c>
      <c r="V228" s="34" t="s">
        <v>303</v>
      </c>
      <c r="W228" s="34" t="s">
        <v>303</v>
      </c>
      <c r="X228" s="34" t="s">
        <v>303</v>
      </c>
      <c r="Y228" s="34" t="s">
        <v>303</v>
      </c>
      <c r="Z228" s="34" t="s">
        <v>303</v>
      </c>
      <c r="AA228" s="34" t="s">
        <v>303</v>
      </c>
      <c r="AB228" s="34" t="s">
        <v>303</v>
      </c>
      <c r="AD228" s="37"/>
      <c r="AE228" s="38"/>
      <c r="AF228" s="37"/>
      <c r="AG228" s="38"/>
      <c r="AH228" s="37"/>
      <c r="AI228" s="38"/>
      <c r="AJ228" s="37"/>
      <c r="AK228" s="38"/>
      <c r="AL228" s="37" t="s">
        <v>309</v>
      </c>
      <c r="AM228" s="38"/>
      <c r="AN228" s="37"/>
      <c r="AO228" s="38"/>
      <c r="AP228" s="37"/>
      <c r="AQ228" s="38"/>
      <c r="AR228" s="38"/>
      <c r="AS228" s="37"/>
      <c r="AT228" s="12" t="str">
        <f t="shared" si="24"/>
        <v>C</v>
      </c>
      <c r="AU228" s="61" t="str">
        <f t="shared" si="25"/>
        <v>filled</v>
      </c>
    </row>
    <row r="229" spans="2:47" ht="16.5" thickBot="1">
      <c r="B229" s="52">
        <v>44327</v>
      </c>
      <c r="C229" s="68"/>
      <c r="D229" s="14">
        <v>44565</v>
      </c>
      <c r="E229">
        <v>700</v>
      </c>
      <c r="F229" s="75">
        <v>2.3333333333333335</v>
      </c>
      <c r="G229" s="79" t="s">
        <v>35</v>
      </c>
      <c r="H229" s="24" t="s">
        <v>386</v>
      </c>
      <c r="I229" s="12" t="s">
        <v>51</v>
      </c>
      <c r="K229" s="34" t="s">
        <v>303</v>
      </c>
      <c r="L229" s="34" t="s">
        <v>303</v>
      </c>
      <c r="M229" s="34" t="s">
        <v>303</v>
      </c>
      <c r="N229" s="34" t="s">
        <v>303</v>
      </c>
      <c r="O229" s="34" t="s">
        <v>303</v>
      </c>
      <c r="P229" s="34" t="s">
        <v>303</v>
      </c>
      <c r="Q229" s="34" t="s">
        <v>303</v>
      </c>
      <c r="R229" s="34" t="s">
        <v>303</v>
      </c>
      <c r="S229" s="34" t="s">
        <v>303</v>
      </c>
      <c r="T229" s="34" t="s">
        <v>303</v>
      </c>
      <c r="U229" s="34" t="s">
        <v>303</v>
      </c>
      <c r="V229" s="34" t="s">
        <v>303</v>
      </c>
      <c r="W229" s="34" t="s">
        <v>303</v>
      </c>
      <c r="X229" s="34" t="s">
        <v>303</v>
      </c>
      <c r="Y229" s="34" t="s">
        <v>303</v>
      </c>
      <c r="Z229" s="34" t="s">
        <v>303</v>
      </c>
      <c r="AA229" s="34" t="s">
        <v>303</v>
      </c>
      <c r="AB229" s="34" t="s">
        <v>303</v>
      </c>
      <c r="AD229" s="37"/>
      <c r="AE229" s="38"/>
      <c r="AF229" s="37"/>
      <c r="AG229" s="38"/>
      <c r="AH229" s="37"/>
      <c r="AI229" s="38"/>
      <c r="AJ229" s="37"/>
      <c r="AK229" s="38"/>
      <c r="AL229" s="37"/>
      <c r="AM229" s="38"/>
      <c r="AN229" s="37" t="s">
        <v>310</v>
      </c>
      <c r="AO229" s="38"/>
      <c r="AP229" s="37"/>
      <c r="AQ229" s="38"/>
      <c r="AR229" s="38"/>
      <c r="AS229" s="37"/>
      <c r="AT229" s="12" t="str">
        <f t="shared" si="24"/>
        <v>W</v>
      </c>
      <c r="AU229" s="61" t="str">
        <f t="shared" si="25"/>
        <v>filled</v>
      </c>
    </row>
    <row r="230" spans="2:47" ht="16.5" thickBot="1">
      <c r="B230" s="52">
        <v>44328</v>
      </c>
      <c r="D230" s="14">
        <v>44565</v>
      </c>
      <c r="E230" t="s">
        <v>38</v>
      </c>
      <c r="F230" s="75">
        <v>1.25</v>
      </c>
      <c r="G230" s="79" t="s">
        <v>47</v>
      </c>
      <c r="H230" s="24" t="s">
        <v>387</v>
      </c>
      <c r="I230" s="12" t="s">
        <v>51</v>
      </c>
      <c r="K230" s="34" t="s">
        <v>303</v>
      </c>
      <c r="L230" s="34" t="s">
        <v>303</v>
      </c>
      <c r="M230" s="34" t="s">
        <v>303</v>
      </c>
      <c r="N230" s="34" t="s">
        <v>303</v>
      </c>
      <c r="O230" s="34" t="s">
        <v>303</v>
      </c>
      <c r="P230" s="34" t="s">
        <v>303</v>
      </c>
      <c r="Q230" s="34" t="s">
        <v>303</v>
      </c>
      <c r="R230" s="34" t="s">
        <v>303</v>
      </c>
      <c r="S230" s="34" t="s">
        <v>303</v>
      </c>
      <c r="T230" s="34" t="s">
        <v>303</v>
      </c>
      <c r="U230" s="34" t="s">
        <v>303</v>
      </c>
      <c r="V230" s="34" t="s">
        <v>303</v>
      </c>
      <c r="W230" s="34" t="s">
        <v>303</v>
      </c>
      <c r="X230" s="34" t="s">
        <v>303</v>
      </c>
      <c r="Y230" s="34" t="s">
        <v>303</v>
      </c>
      <c r="Z230" s="34" t="s">
        <v>303</v>
      </c>
      <c r="AA230" s="34" t="s">
        <v>303</v>
      </c>
      <c r="AB230" s="34" t="s">
        <v>303</v>
      </c>
      <c r="AD230" s="37"/>
      <c r="AE230" s="38" t="s">
        <v>309</v>
      </c>
      <c r="AF230" s="37"/>
      <c r="AG230" s="38"/>
      <c r="AH230" s="37"/>
      <c r="AI230" s="38"/>
      <c r="AJ230" s="37"/>
      <c r="AK230" s="38"/>
      <c r="AL230" s="37"/>
      <c r="AM230" s="38"/>
      <c r="AN230" s="37"/>
      <c r="AO230" s="38"/>
      <c r="AP230" s="37"/>
      <c r="AQ230" s="38"/>
      <c r="AR230" s="38"/>
      <c r="AS230" s="37"/>
      <c r="AT230" s="12" t="str">
        <f t="shared" si="24"/>
        <v>C</v>
      </c>
      <c r="AU230" s="61" t="str">
        <f t="shared" si="25"/>
        <v>filled</v>
      </c>
    </row>
    <row r="231" spans="2:47" ht="16.5" thickBot="1">
      <c r="B231" s="52">
        <v>44329</v>
      </c>
      <c r="C231" s="68"/>
      <c r="D231" s="14">
        <v>44565</v>
      </c>
      <c r="E231">
        <v>700</v>
      </c>
      <c r="F231" s="75">
        <v>1.2833333333333332</v>
      </c>
      <c r="G231" s="79" t="s">
        <v>47</v>
      </c>
      <c r="H231" s="24" t="s">
        <v>388</v>
      </c>
      <c r="I231" s="12" t="s">
        <v>51</v>
      </c>
      <c r="K231" s="34" t="s">
        <v>303</v>
      </c>
      <c r="L231" s="34" t="s">
        <v>303</v>
      </c>
      <c r="M231" s="34" t="s">
        <v>303</v>
      </c>
      <c r="N231" s="34" t="s">
        <v>303</v>
      </c>
      <c r="O231" s="34" t="s">
        <v>303</v>
      </c>
      <c r="P231" s="34" t="s">
        <v>303</v>
      </c>
      <c r="Q231" s="34" t="s">
        <v>303</v>
      </c>
      <c r="R231" s="34" t="s">
        <v>303</v>
      </c>
      <c r="S231" s="34" t="s">
        <v>303</v>
      </c>
      <c r="T231" s="34" t="s">
        <v>303</v>
      </c>
      <c r="U231" s="34" t="s">
        <v>303</v>
      </c>
      <c r="V231" s="34" t="s">
        <v>303</v>
      </c>
      <c r="W231" s="34" t="s">
        <v>303</v>
      </c>
      <c r="X231" s="34" t="s">
        <v>303</v>
      </c>
      <c r="Y231" s="34" t="s">
        <v>303</v>
      </c>
      <c r="Z231" s="34" t="s">
        <v>303</v>
      </c>
      <c r="AA231" s="34" t="s">
        <v>303</v>
      </c>
      <c r="AB231" s="34" t="s">
        <v>303</v>
      </c>
      <c r="AD231" s="37"/>
      <c r="AE231" s="38" t="s">
        <v>310</v>
      </c>
      <c r="AF231" s="37"/>
      <c r="AG231" s="38"/>
      <c r="AH231" s="37"/>
      <c r="AI231" s="38"/>
      <c r="AJ231" s="37"/>
      <c r="AK231" s="38"/>
      <c r="AL231" s="37"/>
      <c r="AM231" s="38"/>
      <c r="AN231" s="37"/>
      <c r="AO231" s="38"/>
      <c r="AP231" s="37"/>
      <c r="AQ231" s="38"/>
      <c r="AR231" s="38"/>
      <c r="AS231" s="37"/>
      <c r="AT231" s="12" t="str">
        <f t="shared" si="24"/>
        <v>W</v>
      </c>
      <c r="AU231" s="61" t="str">
        <f t="shared" si="25"/>
        <v>filled</v>
      </c>
    </row>
    <row r="232" spans="2:47" ht="16.5" thickBot="1">
      <c r="B232" s="52">
        <v>44330</v>
      </c>
      <c r="D232" s="14">
        <v>44586</v>
      </c>
      <c r="E232">
        <v>700</v>
      </c>
      <c r="F232">
        <v>1.9</v>
      </c>
      <c r="G232" s="79" t="s">
        <v>178</v>
      </c>
      <c r="H232" s="24" t="s">
        <v>390</v>
      </c>
      <c r="I232" s="12" t="s">
        <v>51</v>
      </c>
      <c r="K232" s="34" t="s">
        <v>303</v>
      </c>
      <c r="L232" s="34" t="s">
        <v>303</v>
      </c>
      <c r="M232" s="34" t="s">
        <v>303</v>
      </c>
      <c r="N232" s="34" t="s">
        <v>303</v>
      </c>
      <c r="O232" s="34" t="s">
        <v>303</v>
      </c>
      <c r="P232" s="34" t="s">
        <v>303</v>
      </c>
      <c r="Q232" s="34" t="s">
        <v>303</v>
      </c>
      <c r="R232" s="34" t="s">
        <v>303</v>
      </c>
      <c r="S232" s="34" t="s">
        <v>303</v>
      </c>
      <c r="T232" s="34" t="s">
        <v>303</v>
      </c>
      <c r="U232" s="34" t="s">
        <v>303</v>
      </c>
      <c r="V232" s="34" t="s">
        <v>303</v>
      </c>
      <c r="W232" s="34" t="s">
        <v>303</v>
      </c>
      <c r="X232" s="34" t="s">
        <v>303</v>
      </c>
      <c r="Y232" s="34" t="s">
        <v>303</v>
      </c>
      <c r="Z232" s="34" t="s">
        <v>303</v>
      </c>
      <c r="AA232" s="34" t="s">
        <v>303</v>
      </c>
      <c r="AB232" s="34" t="s">
        <v>303</v>
      </c>
      <c r="AD232" s="37"/>
      <c r="AE232" s="38"/>
      <c r="AF232" s="37"/>
      <c r="AG232" s="38"/>
      <c r="AH232" s="37"/>
      <c r="AI232" s="38"/>
      <c r="AJ232" s="37"/>
      <c r="AK232" s="38"/>
      <c r="AL232" s="37"/>
      <c r="AM232" s="38"/>
      <c r="AN232" s="37" t="s">
        <v>310</v>
      </c>
      <c r="AO232" s="38"/>
      <c r="AP232" s="37"/>
      <c r="AQ232" s="38"/>
      <c r="AR232" s="38"/>
      <c r="AS232" s="37"/>
      <c r="AT232" s="12" t="str">
        <f t="shared" si="24"/>
        <v>W</v>
      </c>
      <c r="AU232" s="61" t="str">
        <f t="shared" si="25"/>
        <v>filled</v>
      </c>
    </row>
    <row r="233" spans="2:47" ht="16.5" thickBot="1">
      <c r="B233" s="52">
        <v>44331</v>
      </c>
      <c r="D233" s="14">
        <v>44586</v>
      </c>
      <c r="E233">
        <v>700</v>
      </c>
      <c r="F233">
        <v>2.1333333333333333</v>
      </c>
      <c r="G233" s="79" t="s">
        <v>173</v>
      </c>
      <c r="H233" s="24" t="s">
        <v>391</v>
      </c>
      <c r="K233" s="34" t="s">
        <v>303</v>
      </c>
      <c r="L233" s="34" t="s">
        <v>303</v>
      </c>
      <c r="M233" s="34" t="s">
        <v>303</v>
      </c>
      <c r="N233" s="34" t="s">
        <v>303</v>
      </c>
      <c r="O233" s="34" t="s">
        <v>303</v>
      </c>
      <c r="P233" s="34" t="s">
        <v>303</v>
      </c>
      <c r="Q233" s="34" t="s">
        <v>303</v>
      </c>
      <c r="R233" s="34" t="s">
        <v>303</v>
      </c>
      <c r="S233" s="34" t="s">
        <v>303</v>
      </c>
      <c r="T233" s="34" t="s">
        <v>303</v>
      </c>
      <c r="U233" s="34" t="s">
        <v>303</v>
      </c>
      <c r="V233" s="34" t="s">
        <v>303</v>
      </c>
      <c r="W233" s="34" t="s">
        <v>303</v>
      </c>
      <c r="X233" s="34" t="s">
        <v>303</v>
      </c>
      <c r="Y233" s="34" t="s">
        <v>303</v>
      </c>
      <c r="Z233" s="34" t="s">
        <v>303</v>
      </c>
      <c r="AA233" s="34" t="s">
        <v>303</v>
      </c>
      <c r="AD233" s="37"/>
      <c r="AE233" s="38"/>
      <c r="AF233" s="37"/>
      <c r="AG233" s="38"/>
      <c r="AH233" s="37"/>
      <c r="AI233" s="38" t="s">
        <v>309</v>
      </c>
      <c r="AJ233" s="37"/>
      <c r="AK233" s="38"/>
      <c r="AL233" s="37"/>
      <c r="AM233" s="38"/>
      <c r="AN233" s="37"/>
      <c r="AO233" s="38"/>
      <c r="AP233" s="37"/>
      <c r="AQ233" s="38"/>
      <c r="AR233" s="38"/>
      <c r="AS233" s="37"/>
      <c r="AT233" s="12" t="str">
        <f t="shared" si="24"/>
        <v>C</v>
      </c>
      <c r="AU233" s="61" t="str">
        <f t="shared" si="25"/>
        <v>filled</v>
      </c>
    </row>
    <row r="234" spans="2:47" ht="16.5" thickBot="1">
      <c r="B234" s="52">
        <v>44334</v>
      </c>
      <c r="D234" s="14">
        <v>44586</v>
      </c>
      <c r="E234">
        <v>700</v>
      </c>
      <c r="F234">
        <v>2.0333333333333332</v>
      </c>
      <c r="G234" s="79" t="s">
        <v>46</v>
      </c>
      <c r="H234" s="24" t="s">
        <v>392</v>
      </c>
      <c r="K234" s="34" t="s">
        <v>303</v>
      </c>
      <c r="L234" s="34" t="s">
        <v>303</v>
      </c>
      <c r="M234" s="34" t="s">
        <v>303</v>
      </c>
      <c r="N234" s="34" t="s">
        <v>303</v>
      </c>
      <c r="O234" s="34" t="s">
        <v>303</v>
      </c>
      <c r="P234" s="34" t="s">
        <v>303</v>
      </c>
      <c r="Q234" s="34" t="s">
        <v>303</v>
      </c>
      <c r="R234" s="34" t="s">
        <v>303</v>
      </c>
      <c r="S234" s="34" t="s">
        <v>303</v>
      </c>
      <c r="T234" s="34" t="s">
        <v>303</v>
      </c>
      <c r="U234" s="34" t="s">
        <v>303</v>
      </c>
      <c r="V234" s="34" t="s">
        <v>303</v>
      </c>
      <c r="W234" s="34" t="s">
        <v>303</v>
      </c>
      <c r="X234" s="34" t="s">
        <v>303</v>
      </c>
      <c r="Y234" s="34" t="s">
        <v>303</v>
      </c>
      <c r="Z234" s="34" t="s">
        <v>303</v>
      </c>
      <c r="AA234" s="34" t="s">
        <v>303</v>
      </c>
      <c r="AD234" s="37"/>
      <c r="AE234" s="38"/>
      <c r="AF234" s="37" t="s">
        <v>309</v>
      </c>
      <c r="AG234" s="38"/>
      <c r="AH234" s="37"/>
      <c r="AI234" s="38"/>
      <c r="AJ234" s="37"/>
      <c r="AK234" s="38"/>
      <c r="AL234" s="37"/>
      <c r="AM234" s="38"/>
      <c r="AN234" s="37"/>
      <c r="AO234" s="38"/>
      <c r="AP234" s="37"/>
      <c r="AQ234" s="38"/>
      <c r="AR234" s="38"/>
      <c r="AS234" s="37"/>
      <c r="AT234" s="12" t="str">
        <f t="shared" si="24"/>
        <v>C</v>
      </c>
      <c r="AU234" s="61" t="str">
        <f t="shared" si="25"/>
        <v>filled</v>
      </c>
    </row>
    <row r="235" spans="2:47" ht="16.5" thickBot="1">
      <c r="B235" s="52">
        <v>44335</v>
      </c>
      <c r="D235" s="14">
        <v>44586</v>
      </c>
      <c r="E235">
        <v>700</v>
      </c>
      <c r="F235">
        <v>1.1666666666666667</v>
      </c>
      <c r="G235" s="79" t="s">
        <v>178</v>
      </c>
      <c r="H235" s="24" t="s">
        <v>393</v>
      </c>
      <c r="K235" s="34" t="s">
        <v>303</v>
      </c>
      <c r="L235" s="34" t="s">
        <v>303</v>
      </c>
      <c r="M235" s="34" t="s">
        <v>303</v>
      </c>
      <c r="N235" s="34" t="s">
        <v>303</v>
      </c>
      <c r="O235" s="34" t="s">
        <v>303</v>
      </c>
      <c r="P235" s="34" t="s">
        <v>303</v>
      </c>
      <c r="Q235" s="34" t="s">
        <v>303</v>
      </c>
      <c r="R235" s="34" t="s">
        <v>303</v>
      </c>
      <c r="S235" s="34" t="s">
        <v>303</v>
      </c>
      <c r="T235" s="34" t="s">
        <v>303</v>
      </c>
      <c r="U235" s="34" t="s">
        <v>303</v>
      </c>
      <c r="V235" s="34" t="s">
        <v>303</v>
      </c>
      <c r="W235" s="34" t="s">
        <v>303</v>
      </c>
      <c r="X235" s="34" t="s">
        <v>303</v>
      </c>
      <c r="Y235" s="34" t="s">
        <v>303</v>
      </c>
      <c r="Z235" s="34" t="s">
        <v>303</v>
      </c>
      <c r="AA235" s="34" t="s">
        <v>303</v>
      </c>
      <c r="AD235" s="37"/>
      <c r="AE235" s="38"/>
      <c r="AF235" s="37"/>
      <c r="AG235" s="38"/>
      <c r="AH235" s="37"/>
      <c r="AI235" s="38"/>
      <c r="AJ235" s="37"/>
      <c r="AK235" s="38"/>
      <c r="AL235" s="37"/>
      <c r="AM235" s="38"/>
      <c r="AN235" s="37"/>
      <c r="AO235" s="38"/>
      <c r="AP235" s="37"/>
      <c r="AQ235" s="38" t="s">
        <v>309</v>
      </c>
      <c r="AR235" s="38"/>
      <c r="AS235" s="37"/>
      <c r="AT235" s="12" t="str">
        <f t="shared" si="24"/>
        <v>C</v>
      </c>
      <c r="AU235" s="61" t="str">
        <f t="shared" si="25"/>
        <v>filled</v>
      </c>
    </row>
    <row r="236" spans="2:47" ht="16.5" thickBot="1">
      <c r="B236" s="52">
        <v>44336</v>
      </c>
      <c r="D236" s="14">
        <v>44586</v>
      </c>
      <c r="E236">
        <v>700</v>
      </c>
      <c r="F236">
        <v>3.6333333333333333</v>
      </c>
      <c r="G236" s="79" t="s">
        <v>178</v>
      </c>
      <c r="H236" s="24" t="s">
        <v>394</v>
      </c>
      <c r="K236" s="34" t="s">
        <v>303</v>
      </c>
      <c r="L236" s="34" t="s">
        <v>303</v>
      </c>
      <c r="M236" s="34" t="s">
        <v>303</v>
      </c>
      <c r="N236" s="34" t="s">
        <v>303</v>
      </c>
      <c r="O236" s="34" t="s">
        <v>303</v>
      </c>
      <c r="P236" s="34" t="s">
        <v>303</v>
      </c>
      <c r="Q236" s="34" t="s">
        <v>303</v>
      </c>
      <c r="R236" s="34" t="s">
        <v>303</v>
      </c>
      <c r="S236" s="34" t="s">
        <v>303</v>
      </c>
      <c r="T236" s="34" t="s">
        <v>303</v>
      </c>
      <c r="U236" s="34" t="s">
        <v>303</v>
      </c>
      <c r="V236" s="34" t="s">
        <v>303</v>
      </c>
      <c r="W236" s="34" t="s">
        <v>303</v>
      </c>
      <c r="X236" s="34" t="s">
        <v>303</v>
      </c>
      <c r="Y236" s="34" t="s">
        <v>303</v>
      </c>
      <c r="Z236" s="34" t="s">
        <v>303</v>
      </c>
      <c r="AA236" s="34" t="s">
        <v>303</v>
      </c>
      <c r="AD236" s="37"/>
      <c r="AE236" s="38"/>
      <c r="AF236" s="37"/>
      <c r="AG236" s="38"/>
      <c r="AH236" s="37"/>
      <c r="AI236" s="38"/>
      <c r="AJ236" s="37"/>
      <c r="AK236" s="38"/>
      <c r="AL236" s="37"/>
      <c r="AM236" s="38"/>
      <c r="AN236" s="37"/>
      <c r="AO236" s="38"/>
      <c r="AP236" s="37"/>
      <c r="AQ236" s="38" t="s">
        <v>309</v>
      </c>
      <c r="AR236" s="38"/>
      <c r="AS236" s="37"/>
      <c r="AT236" s="12" t="str">
        <f t="shared" si="24"/>
        <v>C</v>
      </c>
      <c r="AU236" s="61" t="str">
        <f t="shared" si="25"/>
        <v>filled</v>
      </c>
    </row>
    <row r="237" spans="2:47" ht="16.5" thickBot="1">
      <c r="B237" s="52">
        <v>44337</v>
      </c>
      <c r="D237" s="14">
        <v>44586</v>
      </c>
      <c r="E237">
        <v>700</v>
      </c>
      <c r="F237">
        <v>2.7166666666666668</v>
      </c>
      <c r="G237" s="79" t="s">
        <v>101</v>
      </c>
      <c r="H237" s="24" t="s">
        <v>395</v>
      </c>
      <c r="K237" s="34" t="s">
        <v>303</v>
      </c>
      <c r="L237" s="34" t="s">
        <v>303</v>
      </c>
      <c r="M237" s="34" t="s">
        <v>303</v>
      </c>
      <c r="N237" s="34" t="s">
        <v>303</v>
      </c>
      <c r="O237" s="34" t="s">
        <v>303</v>
      </c>
      <c r="P237" s="34" t="s">
        <v>303</v>
      </c>
      <c r="Q237" s="34" t="s">
        <v>303</v>
      </c>
      <c r="R237" s="34" t="s">
        <v>303</v>
      </c>
      <c r="S237" s="34" t="s">
        <v>303</v>
      </c>
      <c r="T237" s="34" t="s">
        <v>303</v>
      </c>
      <c r="U237" s="34" t="s">
        <v>303</v>
      </c>
      <c r="V237" s="34" t="s">
        <v>303</v>
      </c>
      <c r="W237" s="34" t="s">
        <v>303</v>
      </c>
      <c r="X237" s="34" t="s">
        <v>303</v>
      </c>
      <c r="Y237" s="34" t="s">
        <v>303</v>
      </c>
      <c r="Z237" s="34" t="s">
        <v>303</v>
      </c>
      <c r="AA237" s="34" t="s">
        <v>303</v>
      </c>
      <c r="AD237" s="37" t="s">
        <v>309</v>
      </c>
      <c r="AE237" s="38"/>
      <c r="AF237" s="37"/>
      <c r="AG237" s="38"/>
      <c r="AH237" s="37"/>
      <c r="AI237" s="38"/>
      <c r="AJ237" s="37"/>
      <c r="AK237" s="38"/>
      <c r="AL237" s="37"/>
      <c r="AM237" s="38"/>
      <c r="AN237" s="37"/>
      <c r="AO237" s="38"/>
      <c r="AP237" s="37"/>
      <c r="AQ237" s="38"/>
      <c r="AR237" s="38"/>
      <c r="AS237" s="37"/>
      <c r="AT237" s="12" t="str">
        <f t="shared" si="24"/>
        <v>C</v>
      </c>
      <c r="AU237" s="61" t="str">
        <f t="shared" si="25"/>
        <v>filled</v>
      </c>
    </row>
    <row r="238" spans="2:47" ht="16.5" thickBot="1">
      <c r="B238" s="52">
        <v>44338</v>
      </c>
      <c r="D238" s="14">
        <v>44586</v>
      </c>
      <c r="E238">
        <v>700</v>
      </c>
      <c r="F238">
        <v>1.9</v>
      </c>
      <c r="G238" s="79" t="s">
        <v>34</v>
      </c>
      <c r="H238" s="24" t="s">
        <v>396</v>
      </c>
      <c r="K238" s="34" t="s">
        <v>303</v>
      </c>
      <c r="L238" s="34" t="s">
        <v>303</v>
      </c>
      <c r="M238" s="34" t="s">
        <v>303</v>
      </c>
      <c r="N238" s="34" t="s">
        <v>303</v>
      </c>
      <c r="O238" s="34" t="s">
        <v>303</v>
      </c>
      <c r="P238" s="34" t="s">
        <v>303</v>
      </c>
      <c r="Q238" s="34" t="s">
        <v>303</v>
      </c>
      <c r="R238" s="34" t="s">
        <v>303</v>
      </c>
      <c r="S238" s="34" t="s">
        <v>303</v>
      </c>
      <c r="T238" s="34" t="s">
        <v>303</v>
      </c>
      <c r="U238" s="34" t="s">
        <v>303</v>
      </c>
      <c r="V238" s="34" t="s">
        <v>303</v>
      </c>
      <c r="W238" s="34" t="s">
        <v>303</v>
      </c>
      <c r="X238" s="34" t="s">
        <v>303</v>
      </c>
      <c r="Y238" s="34" t="s">
        <v>303</v>
      </c>
      <c r="Z238" s="34" t="s">
        <v>303</v>
      </c>
      <c r="AA238" s="34" t="s">
        <v>303</v>
      </c>
      <c r="AB238" s="34" t="s">
        <v>303</v>
      </c>
      <c r="AD238" s="37"/>
      <c r="AE238" s="38"/>
      <c r="AF238" s="37"/>
      <c r="AG238" s="38" t="s">
        <v>310</v>
      </c>
      <c r="AH238" s="37"/>
      <c r="AI238" s="38"/>
      <c r="AJ238" s="37"/>
      <c r="AK238" s="38"/>
      <c r="AL238" s="37"/>
      <c r="AM238" s="38"/>
      <c r="AN238" s="37"/>
      <c r="AO238" s="38"/>
      <c r="AP238" s="37"/>
      <c r="AQ238" s="38"/>
      <c r="AR238" s="38"/>
      <c r="AS238" s="37"/>
      <c r="AT238" s="12" t="str">
        <f t="shared" si="24"/>
        <v>W</v>
      </c>
      <c r="AU238" s="61" t="str">
        <f t="shared" si="25"/>
        <v>filled</v>
      </c>
    </row>
    <row r="239" spans="2:47" ht="16.5" thickBot="1">
      <c r="B239" s="52">
        <v>44341</v>
      </c>
      <c r="D239" s="14">
        <v>44590</v>
      </c>
      <c r="E239">
        <v>700</v>
      </c>
      <c r="F239">
        <v>3.7</v>
      </c>
      <c r="G239" s="79" t="s">
        <v>178</v>
      </c>
      <c r="H239" s="24" t="s">
        <v>397</v>
      </c>
      <c r="K239" s="34" t="s">
        <v>303</v>
      </c>
      <c r="L239" s="34" t="s">
        <v>303</v>
      </c>
      <c r="M239" s="34" t="s">
        <v>303</v>
      </c>
      <c r="N239" s="34" t="s">
        <v>303</v>
      </c>
      <c r="O239" s="34" t="s">
        <v>303</v>
      </c>
      <c r="P239" s="34" t="s">
        <v>303</v>
      </c>
      <c r="Q239" s="34" t="s">
        <v>303</v>
      </c>
      <c r="R239" s="34" t="s">
        <v>303</v>
      </c>
      <c r="S239" s="34" t="s">
        <v>303</v>
      </c>
      <c r="T239" s="34" t="s">
        <v>303</v>
      </c>
      <c r="U239" s="34" t="s">
        <v>303</v>
      </c>
      <c r="V239" s="34" t="s">
        <v>303</v>
      </c>
      <c r="W239" s="34" t="s">
        <v>303</v>
      </c>
      <c r="X239" s="34" t="s">
        <v>303</v>
      </c>
      <c r="Y239" s="34" t="s">
        <v>303</v>
      </c>
      <c r="Z239" s="34" t="s">
        <v>303</v>
      </c>
      <c r="AA239" s="34" t="s">
        <v>303</v>
      </c>
      <c r="AB239" s="34" t="s">
        <v>303</v>
      </c>
      <c r="AD239" s="37"/>
      <c r="AE239" s="38"/>
      <c r="AF239" s="37"/>
      <c r="AG239" s="38"/>
      <c r="AH239" s="37"/>
      <c r="AI239" s="38"/>
      <c r="AJ239" s="37"/>
      <c r="AK239" s="38"/>
      <c r="AL239" s="37"/>
      <c r="AM239" s="38"/>
      <c r="AN239" s="37"/>
      <c r="AO239" s="38"/>
      <c r="AP239" s="37"/>
      <c r="AQ239" s="38" t="s">
        <v>310</v>
      </c>
      <c r="AR239" s="38"/>
      <c r="AS239" s="37"/>
      <c r="AT239" s="12" t="str">
        <f t="shared" si="24"/>
        <v>W</v>
      </c>
      <c r="AU239" s="61" t="str">
        <f t="shared" si="25"/>
        <v>filled</v>
      </c>
    </row>
    <row r="240" spans="2:47" ht="16.5" thickBot="1">
      <c r="B240" s="52">
        <v>44342</v>
      </c>
      <c r="D240" s="14">
        <v>44590</v>
      </c>
      <c r="E240">
        <v>700</v>
      </c>
      <c r="F240">
        <v>8.6666666666666661</v>
      </c>
      <c r="G240" s="79" t="s">
        <v>45</v>
      </c>
      <c r="H240" s="24" t="s">
        <v>398</v>
      </c>
      <c r="K240" s="34" t="s">
        <v>303</v>
      </c>
      <c r="L240" s="34" t="s">
        <v>303</v>
      </c>
      <c r="M240" s="34" t="s">
        <v>303</v>
      </c>
      <c r="N240" s="34" t="s">
        <v>303</v>
      </c>
      <c r="O240" s="34" t="s">
        <v>303</v>
      </c>
      <c r="P240" s="34" t="s">
        <v>303</v>
      </c>
      <c r="Q240" s="34" t="s">
        <v>303</v>
      </c>
      <c r="R240" s="34" t="s">
        <v>303</v>
      </c>
      <c r="S240" s="34" t="s">
        <v>303</v>
      </c>
      <c r="T240" s="34" t="s">
        <v>303</v>
      </c>
      <c r="U240" s="34" t="s">
        <v>303</v>
      </c>
      <c r="V240" s="34" t="s">
        <v>303</v>
      </c>
      <c r="W240" s="34" t="s">
        <v>303</v>
      </c>
      <c r="X240" s="34" t="s">
        <v>303</v>
      </c>
      <c r="Y240" s="34" t="s">
        <v>303</v>
      </c>
      <c r="Z240" s="34" t="s">
        <v>303</v>
      </c>
      <c r="AA240" s="34" t="s">
        <v>303</v>
      </c>
      <c r="AB240" s="34" t="s">
        <v>303</v>
      </c>
      <c r="AD240" s="37"/>
      <c r="AE240" s="38"/>
      <c r="AF240" s="37"/>
      <c r="AG240" s="38"/>
      <c r="AH240" s="37" t="s">
        <v>309</v>
      </c>
      <c r="AI240" s="38"/>
      <c r="AJ240" s="37"/>
      <c r="AK240" s="38"/>
      <c r="AL240" s="37"/>
      <c r="AM240" s="38"/>
      <c r="AN240" s="37"/>
      <c r="AO240" s="38"/>
      <c r="AP240" s="37"/>
      <c r="AQ240" s="38"/>
      <c r="AR240" s="38"/>
      <c r="AS240" s="37"/>
      <c r="AT240" s="12" t="str">
        <f t="shared" si="24"/>
        <v>C</v>
      </c>
      <c r="AU240" s="61" t="str">
        <f t="shared" si="25"/>
        <v>filled</v>
      </c>
    </row>
    <row r="241" spans="2:47" ht="16.5" thickBot="1">
      <c r="B241" s="52">
        <v>44343</v>
      </c>
      <c r="D241" s="14">
        <v>44590</v>
      </c>
      <c r="E241">
        <v>700</v>
      </c>
      <c r="F241">
        <v>2.1666666666666665</v>
      </c>
      <c r="G241" s="79" t="s">
        <v>214</v>
      </c>
      <c r="H241" s="24" t="s">
        <v>399</v>
      </c>
      <c r="K241" s="34" t="s">
        <v>303</v>
      </c>
      <c r="L241" s="34" t="s">
        <v>303</v>
      </c>
      <c r="M241" s="34" t="s">
        <v>303</v>
      </c>
      <c r="N241" s="34" t="s">
        <v>303</v>
      </c>
      <c r="O241" s="34" t="s">
        <v>303</v>
      </c>
      <c r="P241" s="34" t="s">
        <v>303</v>
      </c>
      <c r="Q241" s="34" t="s">
        <v>303</v>
      </c>
      <c r="R241" s="34" t="s">
        <v>303</v>
      </c>
      <c r="S241" s="34" t="s">
        <v>303</v>
      </c>
      <c r="T241" s="34" t="s">
        <v>303</v>
      </c>
      <c r="U241" s="34" t="s">
        <v>303</v>
      </c>
      <c r="V241" s="34" t="s">
        <v>303</v>
      </c>
      <c r="W241" s="34" t="s">
        <v>303</v>
      </c>
      <c r="X241" s="34" t="s">
        <v>303</v>
      </c>
      <c r="Y241" s="34" t="s">
        <v>303</v>
      </c>
      <c r="Z241" s="34" t="s">
        <v>303</v>
      </c>
      <c r="AA241" s="34" t="s">
        <v>303</v>
      </c>
      <c r="AB241" s="34" t="s">
        <v>303</v>
      </c>
      <c r="AD241" s="37"/>
      <c r="AE241" s="38"/>
      <c r="AF241" s="37"/>
      <c r="AG241" s="38"/>
      <c r="AH241" s="37"/>
      <c r="AI241" s="38"/>
      <c r="AJ241" s="37"/>
      <c r="AK241" s="38"/>
      <c r="AL241" s="37"/>
      <c r="AM241" s="38"/>
      <c r="AN241" s="37"/>
      <c r="AO241" s="38"/>
      <c r="AP241" s="37"/>
      <c r="AQ241" s="38"/>
      <c r="AR241" s="38"/>
      <c r="AS241" s="37" t="s">
        <v>310</v>
      </c>
      <c r="AT241" s="12" t="str">
        <f t="shared" si="24"/>
        <v>W</v>
      </c>
      <c r="AU241" s="61" t="str">
        <f t="shared" si="25"/>
        <v>filled</v>
      </c>
    </row>
    <row r="242" spans="2:47" ht="16.5" thickBot="1">
      <c r="B242" s="52">
        <v>44344</v>
      </c>
      <c r="D242" s="14">
        <v>44590</v>
      </c>
      <c r="E242">
        <v>700</v>
      </c>
      <c r="F242">
        <v>3.25</v>
      </c>
      <c r="G242" s="79" t="s">
        <v>207</v>
      </c>
      <c r="H242" s="24" t="s">
        <v>400</v>
      </c>
      <c r="K242" s="34" t="s">
        <v>303</v>
      </c>
      <c r="L242" s="34" t="s">
        <v>303</v>
      </c>
      <c r="M242" s="34" t="s">
        <v>303</v>
      </c>
      <c r="N242" s="34" t="s">
        <v>303</v>
      </c>
      <c r="O242" s="34" t="s">
        <v>303</v>
      </c>
      <c r="P242" s="34" t="s">
        <v>303</v>
      </c>
      <c r="Q242" s="34" t="s">
        <v>303</v>
      </c>
      <c r="R242" s="34" t="s">
        <v>303</v>
      </c>
      <c r="S242" s="34" t="s">
        <v>303</v>
      </c>
      <c r="T242" s="34" t="s">
        <v>303</v>
      </c>
      <c r="U242" s="34" t="s">
        <v>303</v>
      </c>
      <c r="V242" s="34" t="s">
        <v>303</v>
      </c>
      <c r="W242" s="34" t="s">
        <v>303</v>
      </c>
      <c r="X242" s="34" t="s">
        <v>303</v>
      </c>
      <c r="Y242" s="34" t="s">
        <v>303</v>
      </c>
      <c r="Z242" s="34" t="s">
        <v>303</v>
      </c>
      <c r="AA242" s="34" t="s">
        <v>303</v>
      </c>
      <c r="AB242" s="34" t="s">
        <v>303</v>
      </c>
      <c r="AD242" s="37"/>
      <c r="AE242" s="38"/>
      <c r="AF242" s="37"/>
      <c r="AG242" s="38"/>
      <c r="AH242" s="37"/>
      <c r="AI242" s="38"/>
      <c r="AJ242" s="37" t="s">
        <v>309</v>
      </c>
      <c r="AK242" s="38"/>
      <c r="AL242" s="37"/>
      <c r="AM242" s="38"/>
      <c r="AN242" s="37"/>
      <c r="AO242" s="38"/>
      <c r="AP242" s="37"/>
      <c r="AQ242" s="38"/>
      <c r="AR242" s="38"/>
      <c r="AS242" s="37"/>
      <c r="AT242" s="12" t="str">
        <f t="shared" si="24"/>
        <v>C</v>
      </c>
      <c r="AU242" s="61" t="str">
        <f t="shared" si="25"/>
        <v>filled</v>
      </c>
    </row>
    <row r="243" spans="2:47" ht="16.5" thickBot="1">
      <c r="B243" s="52">
        <v>44345</v>
      </c>
      <c r="D243" s="14">
        <v>44590</v>
      </c>
      <c r="E243">
        <v>700</v>
      </c>
      <c r="F243">
        <v>3.55</v>
      </c>
      <c r="G243" s="79" t="s">
        <v>173</v>
      </c>
      <c r="H243" s="24" t="s">
        <v>401</v>
      </c>
      <c r="K243" s="34" t="s">
        <v>303</v>
      </c>
      <c r="L243" s="34" t="s">
        <v>303</v>
      </c>
      <c r="M243" s="34" t="s">
        <v>303</v>
      </c>
      <c r="N243" s="34" t="s">
        <v>303</v>
      </c>
      <c r="O243" s="34" t="s">
        <v>303</v>
      </c>
      <c r="P243" s="34" t="s">
        <v>303</v>
      </c>
      <c r="Q243" s="34" t="s">
        <v>303</v>
      </c>
      <c r="R243" s="34" t="s">
        <v>303</v>
      </c>
      <c r="S243" s="34" t="s">
        <v>303</v>
      </c>
      <c r="T243" s="34" t="s">
        <v>303</v>
      </c>
      <c r="U243" s="34" t="s">
        <v>303</v>
      </c>
      <c r="V243" s="34" t="s">
        <v>303</v>
      </c>
      <c r="W243" s="34" t="s">
        <v>303</v>
      </c>
      <c r="X243" s="34" t="s">
        <v>303</v>
      </c>
      <c r="Y243" s="34" t="s">
        <v>303</v>
      </c>
      <c r="Z243" s="34" t="s">
        <v>303</v>
      </c>
      <c r="AA243" s="34" t="s">
        <v>303</v>
      </c>
      <c r="AB243" s="34" t="s">
        <v>303</v>
      </c>
      <c r="AD243" s="37"/>
      <c r="AE243" s="38"/>
      <c r="AF243" s="37"/>
      <c r="AG243" s="38"/>
      <c r="AH243" s="37"/>
      <c r="AI243" s="38" t="s">
        <v>310</v>
      </c>
      <c r="AJ243" s="37"/>
      <c r="AK243" s="38"/>
      <c r="AL243" s="37"/>
      <c r="AM243" s="38"/>
      <c r="AN243" s="37"/>
      <c r="AO243" s="38"/>
      <c r="AP243" s="37"/>
      <c r="AQ243" s="38"/>
      <c r="AR243" s="38"/>
      <c r="AS243" s="37"/>
      <c r="AT243" s="12" t="str">
        <f t="shared" si="24"/>
        <v>W</v>
      </c>
      <c r="AU243" s="61" t="str">
        <f t="shared" si="25"/>
        <v>filled</v>
      </c>
    </row>
    <row r="244" spans="2:47" ht="15.75">
      <c r="B244" s="54"/>
      <c r="D244" s="14">
        <v>44590</v>
      </c>
      <c r="E244">
        <v>700</v>
      </c>
      <c r="F244">
        <v>4.3833333333333337</v>
      </c>
      <c r="G244" s="79" t="s">
        <v>238</v>
      </c>
      <c r="H244" s="24" t="s">
        <v>402</v>
      </c>
      <c r="K244" s="34" t="s">
        <v>303</v>
      </c>
      <c r="L244" s="34" t="s">
        <v>303</v>
      </c>
      <c r="M244" s="34" t="s">
        <v>303</v>
      </c>
      <c r="N244" s="34" t="s">
        <v>303</v>
      </c>
      <c r="O244" s="34" t="s">
        <v>303</v>
      </c>
      <c r="P244" s="34" t="s">
        <v>303</v>
      </c>
      <c r="Q244" s="34" t="s">
        <v>303</v>
      </c>
      <c r="R244" s="34" t="s">
        <v>303</v>
      </c>
      <c r="S244" s="34" t="s">
        <v>303</v>
      </c>
      <c r="T244" s="34" t="s">
        <v>303</v>
      </c>
      <c r="U244" s="34" t="s">
        <v>303</v>
      </c>
      <c r="V244" s="34" t="s">
        <v>303</v>
      </c>
      <c r="W244" s="34" t="s">
        <v>303</v>
      </c>
      <c r="X244" s="34" t="s">
        <v>303</v>
      </c>
      <c r="Y244" s="34" t="s">
        <v>303</v>
      </c>
      <c r="Z244" s="34" t="s">
        <v>303</v>
      </c>
      <c r="AA244" s="34" t="s">
        <v>303</v>
      </c>
      <c r="AB244" s="34" t="s">
        <v>303</v>
      </c>
      <c r="AD244" s="37"/>
      <c r="AE244" s="38"/>
      <c r="AF244" s="37"/>
      <c r="AG244" s="38"/>
      <c r="AH244" s="37"/>
      <c r="AI244" s="38"/>
      <c r="AJ244" s="37"/>
      <c r="AK244" s="38"/>
      <c r="AL244" s="37"/>
      <c r="AM244" s="38"/>
      <c r="AN244" s="37"/>
      <c r="AO244" s="38" t="s">
        <v>309</v>
      </c>
      <c r="AP244" s="37"/>
      <c r="AQ244" s="38"/>
      <c r="AR244" s="38"/>
      <c r="AS244" s="37"/>
      <c r="AT244" s="12" t="str">
        <f t="shared" si="24"/>
        <v>C</v>
      </c>
      <c r="AU244" s="61" t="str">
        <f t="shared" si="25"/>
        <v>filled</v>
      </c>
    </row>
    <row r="245" spans="2:47" ht="15.75">
      <c r="B245" s="54"/>
      <c r="D245" s="14">
        <v>44590</v>
      </c>
      <c r="E245">
        <v>700</v>
      </c>
      <c r="F245">
        <v>2.5</v>
      </c>
      <c r="G245" s="79" t="s">
        <v>34</v>
      </c>
      <c r="H245" s="24" t="s">
        <v>403</v>
      </c>
      <c r="K245" s="34" t="s">
        <v>303</v>
      </c>
      <c r="L245" s="34" t="s">
        <v>303</v>
      </c>
      <c r="M245" s="34" t="s">
        <v>303</v>
      </c>
      <c r="N245" s="34" t="s">
        <v>303</v>
      </c>
      <c r="O245" s="34" t="s">
        <v>303</v>
      </c>
      <c r="P245" s="34" t="s">
        <v>303</v>
      </c>
      <c r="Q245" s="34" t="s">
        <v>303</v>
      </c>
      <c r="R245" s="34" t="s">
        <v>303</v>
      </c>
      <c r="S245" s="34" t="s">
        <v>303</v>
      </c>
      <c r="T245" s="34" t="s">
        <v>303</v>
      </c>
      <c r="U245" s="34" t="s">
        <v>303</v>
      </c>
      <c r="V245" s="34" t="s">
        <v>303</v>
      </c>
      <c r="W245" s="34" t="s">
        <v>303</v>
      </c>
      <c r="X245" s="34" t="s">
        <v>303</v>
      </c>
      <c r="Y245" s="34" t="s">
        <v>303</v>
      </c>
      <c r="Z245" s="34" t="s">
        <v>303</v>
      </c>
      <c r="AA245" s="34" t="s">
        <v>303</v>
      </c>
      <c r="AB245" s="34" t="s">
        <v>303</v>
      </c>
      <c r="AD245" s="37"/>
      <c r="AE245" s="38"/>
      <c r="AF245" s="37"/>
      <c r="AG245" s="38" t="s">
        <v>32</v>
      </c>
      <c r="AH245" s="37"/>
      <c r="AI245" s="38"/>
      <c r="AJ245" s="37"/>
      <c r="AK245" s="38"/>
      <c r="AL245" s="37"/>
      <c r="AM245" s="38"/>
      <c r="AN245" s="37"/>
      <c r="AO245" s="38"/>
      <c r="AP245" s="37"/>
      <c r="AQ245" s="38"/>
      <c r="AR245" s="38"/>
      <c r="AS245" s="37"/>
      <c r="AT245" s="12" t="str">
        <f t="shared" si="24"/>
        <v>C</v>
      </c>
      <c r="AU245" s="61" t="str">
        <f t="shared" si="25"/>
        <v>filled</v>
      </c>
    </row>
    <row r="246" spans="2:47" ht="16.5" thickBot="1">
      <c r="B246" s="54"/>
      <c r="D246" s="14">
        <v>44590</v>
      </c>
      <c r="E246">
        <v>700</v>
      </c>
      <c r="F246">
        <v>4.2333333333333334</v>
      </c>
      <c r="G246" s="79" t="s">
        <v>34</v>
      </c>
      <c r="H246" s="24" t="s">
        <v>404</v>
      </c>
      <c r="K246" s="34" t="s">
        <v>303</v>
      </c>
      <c r="L246" s="34" t="s">
        <v>303</v>
      </c>
      <c r="M246" s="34" t="s">
        <v>303</v>
      </c>
      <c r="N246" s="34" t="s">
        <v>303</v>
      </c>
      <c r="O246" s="34" t="s">
        <v>303</v>
      </c>
      <c r="P246" s="34" t="s">
        <v>303</v>
      </c>
      <c r="Q246" s="34" t="s">
        <v>303</v>
      </c>
      <c r="R246" s="34" t="s">
        <v>303</v>
      </c>
      <c r="S246" s="34" t="s">
        <v>303</v>
      </c>
      <c r="T246" s="34" t="s">
        <v>303</v>
      </c>
      <c r="U246" s="34" t="s">
        <v>303</v>
      </c>
      <c r="V246" s="34" t="s">
        <v>303</v>
      </c>
      <c r="W246" s="34" t="s">
        <v>303</v>
      </c>
      <c r="X246" s="34" t="s">
        <v>303</v>
      </c>
      <c r="Y246" s="34" t="s">
        <v>303</v>
      </c>
      <c r="Z246" s="34" t="s">
        <v>303</v>
      </c>
      <c r="AA246" s="34" t="s">
        <v>303</v>
      </c>
      <c r="AB246" s="34" t="s">
        <v>303</v>
      </c>
      <c r="AD246" s="37"/>
      <c r="AE246" s="38"/>
      <c r="AF246" s="37"/>
      <c r="AG246" s="38" t="s">
        <v>309</v>
      </c>
      <c r="AH246" s="37"/>
      <c r="AI246" s="38"/>
      <c r="AJ246" s="37"/>
      <c r="AK246" s="38"/>
      <c r="AL246" s="37"/>
      <c r="AM246" s="38"/>
      <c r="AN246" s="37"/>
      <c r="AO246" s="38"/>
      <c r="AP246" s="37"/>
      <c r="AQ246" s="38"/>
      <c r="AR246" s="38"/>
      <c r="AS246" s="37"/>
      <c r="AT246" s="12" t="str">
        <f t="shared" si="24"/>
        <v>C</v>
      </c>
      <c r="AU246" s="61" t="str">
        <f t="shared" si="25"/>
        <v>filled</v>
      </c>
    </row>
    <row r="247" spans="2:47" ht="16.5" thickBot="1">
      <c r="B247" s="56" t="s">
        <v>153</v>
      </c>
      <c r="D247" s="14">
        <v>44590</v>
      </c>
      <c r="E247">
        <v>700</v>
      </c>
      <c r="F247">
        <v>3.1666666666666665</v>
      </c>
      <c r="G247" s="79" t="s">
        <v>46</v>
      </c>
      <c r="H247" s="24" t="s">
        <v>405</v>
      </c>
      <c r="K247" s="34" t="s">
        <v>303</v>
      </c>
      <c r="L247" s="34" t="s">
        <v>303</v>
      </c>
      <c r="M247" s="34" t="s">
        <v>303</v>
      </c>
      <c r="N247" s="34" t="s">
        <v>303</v>
      </c>
      <c r="O247" s="34" t="s">
        <v>303</v>
      </c>
      <c r="P247" s="34" t="s">
        <v>303</v>
      </c>
      <c r="Q247" s="34" t="s">
        <v>303</v>
      </c>
      <c r="R247" s="34" t="s">
        <v>303</v>
      </c>
      <c r="S247" s="34" t="s">
        <v>303</v>
      </c>
      <c r="T247" s="34" t="s">
        <v>303</v>
      </c>
      <c r="U247" s="34" t="s">
        <v>303</v>
      </c>
      <c r="V247" s="34" t="s">
        <v>303</v>
      </c>
      <c r="W247" s="34" t="s">
        <v>303</v>
      </c>
      <c r="X247" s="34" t="s">
        <v>303</v>
      </c>
      <c r="Y247" s="34" t="s">
        <v>303</v>
      </c>
      <c r="Z247" s="34" t="s">
        <v>303</v>
      </c>
      <c r="AA247" s="34" t="s">
        <v>303</v>
      </c>
      <c r="AB247" s="34" t="s">
        <v>303</v>
      </c>
      <c r="AD247" s="37"/>
      <c r="AE247" s="38"/>
      <c r="AF247" s="37" t="s">
        <v>310</v>
      </c>
      <c r="AG247" s="38"/>
      <c r="AH247" s="37"/>
      <c r="AI247" s="38"/>
      <c r="AJ247" s="37"/>
      <c r="AK247" s="38"/>
      <c r="AL247" s="37"/>
      <c r="AM247" s="38"/>
      <c r="AN247" s="37"/>
      <c r="AO247" s="38"/>
      <c r="AP247" s="37"/>
      <c r="AQ247" s="38"/>
      <c r="AR247" s="38"/>
      <c r="AS247" s="37"/>
      <c r="AT247" s="12" t="str">
        <f t="shared" si="24"/>
        <v>W</v>
      </c>
      <c r="AU247" s="61" t="str">
        <f t="shared" si="25"/>
        <v>filled</v>
      </c>
    </row>
    <row r="248" spans="2:47" ht="16.5" thickBot="1">
      <c r="B248" s="51" t="s">
        <v>24</v>
      </c>
      <c r="D248" s="14">
        <v>44590</v>
      </c>
      <c r="E248">
        <v>700</v>
      </c>
      <c r="F248">
        <v>3.1</v>
      </c>
      <c r="G248" s="79" t="s">
        <v>34</v>
      </c>
      <c r="H248" s="24" t="s">
        <v>406</v>
      </c>
      <c r="K248" s="34" t="s">
        <v>303</v>
      </c>
      <c r="L248" s="34" t="s">
        <v>303</v>
      </c>
      <c r="M248" s="34" t="s">
        <v>303</v>
      </c>
      <c r="N248" s="34" t="s">
        <v>303</v>
      </c>
      <c r="O248" s="34" t="s">
        <v>303</v>
      </c>
      <c r="P248" s="34" t="s">
        <v>303</v>
      </c>
      <c r="Q248" s="34" t="s">
        <v>303</v>
      </c>
      <c r="R248" s="34" t="s">
        <v>303</v>
      </c>
      <c r="S248" s="34" t="s">
        <v>303</v>
      </c>
      <c r="T248" s="34" t="s">
        <v>303</v>
      </c>
      <c r="U248" s="34" t="s">
        <v>303</v>
      </c>
      <c r="V248" s="34" t="s">
        <v>303</v>
      </c>
      <c r="W248" s="34" t="s">
        <v>303</v>
      </c>
      <c r="X248" s="34" t="s">
        <v>303</v>
      </c>
      <c r="Y248" s="34" t="s">
        <v>303</v>
      </c>
      <c r="Z248" s="34" t="s">
        <v>303</v>
      </c>
      <c r="AA248" s="34" t="s">
        <v>303</v>
      </c>
      <c r="AB248" s="34" t="s">
        <v>303</v>
      </c>
      <c r="AD248" s="37"/>
      <c r="AE248" s="38"/>
      <c r="AF248" s="37"/>
      <c r="AG248" s="38" t="s">
        <v>309</v>
      </c>
      <c r="AH248" s="37"/>
      <c r="AI248" s="38"/>
      <c r="AJ248" s="37"/>
      <c r="AK248" s="38"/>
      <c r="AL248" s="37"/>
      <c r="AM248" s="38"/>
      <c r="AN248" s="37"/>
      <c r="AO248" s="38"/>
      <c r="AP248" s="37"/>
      <c r="AQ248" s="38"/>
      <c r="AR248" s="38"/>
      <c r="AS248" s="37"/>
      <c r="AT248" s="12" t="str">
        <f t="shared" si="24"/>
        <v>C</v>
      </c>
      <c r="AU248" s="61" t="str">
        <f t="shared" si="25"/>
        <v>filled</v>
      </c>
    </row>
    <row r="249" spans="2:47" ht="16.5" thickBot="1">
      <c r="B249" s="52">
        <v>44348</v>
      </c>
      <c r="D249" s="14">
        <v>44590</v>
      </c>
      <c r="E249">
        <v>700</v>
      </c>
      <c r="F249">
        <v>0.71666666666666667</v>
      </c>
      <c r="G249" s="79" t="s">
        <v>47</v>
      </c>
      <c r="H249" s="24" t="s">
        <v>370</v>
      </c>
      <c r="K249" s="34" t="s">
        <v>303</v>
      </c>
      <c r="L249" s="34" t="s">
        <v>303</v>
      </c>
      <c r="M249" s="34" t="s">
        <v>303</v>
      </c>
      <c r="N249" s="34" t="s">
        <v>303</v>
      </c>
      <c r="O249" s="34" t="s">
        <v>303</v>
      </c>
      <c r="P249" s="34" t="s">
        <v>303</v>
      </c>
      <c r="Q249" s="34" t="s">
        <v>303</v>
      </c>
      <c r="R249" s="34" t="s">
        <v>303</v>
      </c>
      <c r="S249" s="34" t="s">
        <v>303</v>
      </c>
      <c r="T249" s="34" t="s">
        <v>303</v>
      </c>
      <c r="U249" s="34" t="s">
        <v>303</v>
      </c>
      <c r="V249" s="34" t="s">
        <v>303</v>
      </c>
      <c r="W249" s="34" t="s">
        <v>303</v>
      </c>
      <c r="X249" s="34" t="s">
        <v>303</v>
      </c>
      <c r="Y249" s="34" t="s">
        <v>303</v>
      </c>
      <c r="Z249" s="34" t="s">
        <v>303</v>
      </c>
      <c r="AA249" s="34" t="s">
        <v>303</v>
      </c>
      <c r="AB249" s="34" t="s">
        <v>303</v>
      </c>
      <c r="AD249" s="37"/>
      <c r="AE249" s="38" t="s">
        <v>309</v>
      </c>
      <c r="AF249" s="37"/>
      <c r="AG249" s="38"/>
      <c r="AH249" s="37"/>
      <c r="AI249" s="38"/>
      <c r="AJ249" s="37"/>
      <c r="AK249" s="38"/>
      <c r="AL249" s="37"/>
      <c r="AM249" s="38"/>
      <c r="AN249" s="37"/>
      <c r="AO249" s="38"/>
      <c r="AP249" s="37"/>
      <c r="AQ249" s="38"/>
      <c r="AR249" s="38"/>
      <c r="AS249" s="37"/>
      <c r="AT249" s="12" t="str">
        <f t="shared" si="24"/>
        <v>C</v>
      </c>
      <c r="AU249" s="61" t="str">
        <f t="shared" si="25"/>
        <v>filled</v>
      </c>
    </row>
    <row r="250" spans="2:47" ht="16.5" thickBot="1">
      <c r="B250" s="52">
        <v>44349</v>
      </c>
      <c r="D250" s="14">
        <v>44590</v>
      </c>
      <c r="E250">
        <v>700</v>
      </c>
      <c r="F250">
        <v>2.0666666666666669</v>
      </c>
      <c r="G250" s="79" t="s">
        <v>101</v>
      </c>
      <c r="H250" s="24" t="s">
        <v>407</v>
      </c>
      <c r="K250" s="34" t="s">
        <v>303</v>
      </c>
      <c r="L250" s="34" t="s">
        <v>303</v>
      </c>
      <c r="M250" s="34" t="s">
        <v>303</v>
      </c>
      <c r="N250" s="34" t="s">
        <v>303</v>
      </c>
      <c r="O250" s="34" t="s">
        <v>303</v>
      </c>
      <c r="P250" s="34" t="s">
        <v>303</v>
      </c>
      <c r="Q250" s="34" t="s">
        <v>303</v>
      </c>
      <c r="R250" s="34" t="s">
        <v>303</v>
      </c>
      <c r="S250" s="34"/>
      <c r="T250" s="34" t="s">
        <v>303</v>
      </c>
      <c r="U250" s="34" t="s">
        <v>303</v>
      </c>
      <c r="V250" s="34" t="s">
        <v>303</v>
      </c>
      <c r="W250" s="34" t="s">
        <v>303</v>
      </c>
      <c r="X250" s="34" t="s">
        <v>303</v>
      </c>
      <c r="Y250" s="34" t="s">
        <v>303</v>
      </c>
      <c r="Z250" s="34" t="s">
        <v>303</v>
      </c>
      <c r="AA250" s="34" t="s">
        <v>303</v>
      </c>
      <c r="AB250" s="34" t="s">
        <v>303</v>
      </c>
      <c r="AD250" s="37" t="s">
        <v>309</v>
      </c>
      <c r="AE250" s="38"/>
      <c r="AF250" s="37"/>
      <c r="AG250" s="38"/>
      <c r="AH250" s="37"/>
      <c r="AI250" s="38"/>
      <c r="AJ250" s="37"/>
      <c r="AK250" s="38"/>
      <c r="AL250" s="37"/>
      <c r="AM250" s="38"/>
      <c r="AN250" s="37"/>
      <c r="AO250" s="38"/>
      <c r="AP250" s="37"/>
      <c r="AQ250" s="38"/>
      <c r="AR250" s="38"/>
      <c r="AS250" s="37"/>
      <c r="AT250" s="12" t="str">
        <f t="shared" si="24"/>
        <v>C</v>
      </c>
      <c r="AU250" s="61" t="str">
        <f t="shared" si="25"/>
        <v>filled</v>
      </c>
    </row>
    <row r="251" spans="2:47" ht="16.5" thickBot="1">
      <c r="B251" s="52">
        <v>44350</v>
      </c>
      <c r="C251" s="37" t="s">
        <v>32</v>
      </c>
      <c r="D251" s="14">
        <v>44594</v>
      </c>
      <c r="E251">
        <v>700</v>
      </c>
      <c r="F251">
        <v>1.3333333333333333</v>
      </c>
      <c r="G251" s="79" t="s">
        <v>173</v>
      </c>
      <c r="H251" s="24" t="s">
        <v>408</v>
      </c>
      <c r="K251" s="34" t="s">
        <v>303</v>
      </c>
      <c r="L251" s="34" t="s">
        <v>303</v>
      </c>
      <c r="M251" s="34" t="s">
        <v>303</v>
      </c>
      <c r="N251" s="34" t="s">
        <v>303</v>
      </c>
      <c r="O251" s="34" t="s">
        <v>303</v>
      </c>
      <c r="P251" s="34" t="s">
        <v>303</v>
      </c>
      <c r="Q251" s="34" t="s">
        <v>303</v>
      </c>
      <c r="R251" s="34" t="s">
        <v>303</v>
      </c>
      <c r="S251" s="34"/>
      <c r="T251" s="34" t="s">
        <v>303</v>
      </c>
      <c r="U251" s="34" t="s">
        <v>303</v>
      </c>
      <c r="V251" s="34" t="s">
        <v>303</v>
      </c>
      <c r="W251" s="34" t="s">
        <v>303</v>
      </c>
      <c r="X251" s="34" t="s">
        <v>303</v>
      </c>
      <c r="Y251" s="34"/>
      <c r="Z251" s="34"/>
      <c r="AA251" s="34"/>
      <c r="AD251" s="37"/>
      <c r="AE251" s="38"/>
      <c r="AF251" s="37"/>
      <c r="AG251" s="38"/>
      <c r="AH251" s="37"/>
      <c r="AI251" s="38" t="s">
        <v>309</v>
      </c>
      <c r="AJ251" s="37"/>
      <c r="AK251" s="38"/>
      <c r="AL251" s="37"/>
      <c r="AM251" s="38"/>
      <c r="AN251" s="37"/>
      <c r="AO251" s="38"/>
      <c r="AP251" s="37"/>
      <c r="AQ251" s="38"/>
      <c r="AR251" s="38"/>
      <c r="AS251" s="37"/>
      <c r="AT251" s="12" t="str">
        <f t="shared" si="24"/>
        <v>C</v>
      </c>
      <c r="AU251" s="61" t="str">
        <f t="shared" si="25"/>
        <v>filled</v>
      </c>
    </row>
    <row r="252" spans="2:47" ht="16.5" thickBot="1">
      <c r="B252" s="52">
        <v>44351</v>
      </c>
      <c r="C252" s="37" t="s">
        <v>32</v>
      </c>
      <c r="D252" s="14">
        <v>44594</v>
      </c>
      <c r="E252">
        <v>700</v>
      </c>
      <c r="F252">
        <v>1.8333333333333335</v>
      </c>
      <c r="G252" s="79" t="s">
        <v>35</v>
      </c>
      <c r="H252" s="24" t="s">
        <v>409</v>
      </c>
      <c r="K252" s="34" t="s">
        <v>303</v>
      </c>
      <c r="L252" s="34" t="s">
        <v>303</v>
      </c>
      <c r="M252" s="34" t="s">
        <v>303</v>
      </c>
      <c r="N252" s="34" t="s">
        <v>303</v>
      </c>
      <c r="O252" s="34" t="s">
        <v>303</v>
      </c>
      <c r="P252" s="34" t="s">
        <v>303</v>
      </c>
      <c r="Q252" s="34" t="s">
        <v>303</v>
      </c>
      <c r="R252" s="34" t="s">
        <v>303</v>
      </c>
      <c r="S252" s="34"/>
      <c r="T252" s="34" t="s">
        <v>303</v>
      </c>
      <c r="U252" s="34" t="s">
        <v>303</v>
      </c>
      <c r="V252" s="34" t="s">
        <v>303</v>
      </c>
      <c r="W252" s="34" t="s">
        <v>303</v>
      </c>
      <c r="X252" s="34" t="s">
        <v>303</v>
      </c>
      <c r="Y252" s="34"/>
      <c r="Z252" s="34"/>
      <c r="AA252" s="34"/>
      <c r="AD252" s="37"/>
      <c r="AE252" s="38"/>
      <c r="AF252" s="37"/>
      <c r="AG252" s="38"/>
      <c r="AH252" s="37"/>
      <c r="AI252" s="38"/>
      <c r="AJ252" s="37"/>
      <c r="AK252" s="38"/>
      <c r="AL252" s="37"/>
      <c r="AM252" s="38"/>
      <c r="AN252" s="37" t="s">
        <v>309</v>
      </c>
      <c r="AO252" s="38"/>
      <c r="AP252" s="37"/>
      <c r="AQ252" s="38"/>
      <c r="AR252" s="38"/>
      <c r="AS252" s="37"/>
      <c r="AT252" s="12" t="str">
        <f t="shared" si="24"/>
        <v>C</v>
      </c>
      <c r="AU252" s="61" t="str">
        <f t="shared" si="25"/>
        <v>filled</v>
      </c>
    </row>
    <row r="253" spans="2:47" ht="16.5" thickBot="1">
      <c r="B253" s="52">
        <v>44352</v>
      </c>
      <c r="C253" s="37" t="s">
        <v>32</v>
      </c>
      <c r="D253" s="14">
        <v>44594</v>
      </c>
      <c r="E253">
        <v>700</v>
      </c>
      <c r="F253">
        <v>2.3333333333333335</v>
      </c>
      <c r="G253" s="79" t="s">
        <v>178</v>
      </c>
      <c r="H253" s="24" t="s">
        <v>410</v>
      </c>
      <c r="K253" s="34" t="s">
        <v>303</v>
      </c>
      <c r="L253" s="34" t="s">
        <v>303</v>
      </c>
      <c r="M253" s="34" t="s">
        <v>303</v>
      </c>
      <c r="N253" s="34" t="s">
        <v>303</v>
      </c>
      <c r="O253" s="34" t="s">
        <v>303</v>
      </c>
      <c r="P253" s="34" t="s">
        <v>303</v>
      </c>
      <c r="Q253" s="34" t="s">
        <v>303</v>
      </c>
      <c r="R253" s="34" t="s">
        <v>303</v>
      </c>
      <c r="S253" s="34"/>
      <c r="T253" s="34" t="s">
        <v>303</v>
      </c>
      <c r="U253" s="34" t="s">
        <v>303</v>
      </c>
      <c r="V253" s="34" t="s">
        <v>303</v>
      </c>
      <c r="W253" s="34" t="s">
        <v>303</v>
      </c>
      <c r="X253" s="34" t="s">
        <v>303</v>
      </c>
      <c r="Y253" s="34"/>
      <c r="Z253" s="34"/>
      <c r="AA253" s="34"/>
      <c r="AD253" s="37"/>
      <c r="AE253" s="38"/>
      <c r="AF253" s="37"/>
      <c r="AG253" s="38"/>
      <c r="AH253" s="37"/>
      <c r="AI253" s="38"/>
      <c r="AJ253" s="37"/>
      <c r="AK253" s="38"/>
      <c r="AL253" s="37"/>
      <c r="AM253" s="38"/>
      <c r="AN253" s="37"/>
      <c r="AO253" s="38"/>
      <c r="AP253" s="37"/>
      <c r="AQ253" s="38" t="s">
        <v>309</v>
      </c>
      <c r="AR253" s="38"/>
      <c r="AS253" s="37"/>
      <c r="AT253" s="12" t="str">
        <f t="shared" si="24"/>
        <v>C</v>
      </c>
      <c r="AU253" s="61" t="str">
        <f t="shared" si="25"/>
        <v>filled</v>
      </c>
    </row>
    <row r="254" spans="2:47" ht="16.5" thickBot="1">
      <c r="B254" s="52">
        <v>44355</v>
      </c>
      <c r="C254" s="37" t="s">
        <v>32</v>
      </c>
      <c r="D254" s="14">
        <v>44594</v>
      </c>
      <c r="E254">
        <v>700</v>
      </c>
      <c r="F254">
        <v>2.1166666666666667</v>
      </c>
      <c r="G254" s="79" t="s">
        <v>178</v>
      </c>
      <c r="H254" s="24" t="s">
        <v>411</v>
      </c>
      <c r="K254" s="34" t="s">
        <v>303</v>
      </c>
      <c r="L254" s="34" t="s">
        <v>303</v>
      </c>
      <c r="M254" s="34" t="s">
        <v>303</v>
      </c>
      <c r="N254" s="34" t="s">
        <v>303</v>
      </c>
      <c r="O254" s="34" t="s">
        <v>303</v>
      </c>
      <c r="P254" s="34" t="s">
        <v>303</v>
      </c>
      <c r="Q254" s="34" t="s">
        <v>303</v>
      </c>
      <c r="R254" s="34" t="s">
        <v>303</v>
      </c>
      <c r="S254" s="34"/>
      <c r="T254" s="34" t="s">
        <v>303</v>
      </c>
      <c r="U254" s="34" t="s">
        <v>303</v>
      </c>
      <c r="V254" s="34" t="s">
        <v>303</v>
      </c>
      <c r="W254" s="34" t="s">
        <v>303</v>
      </c>
      <c r="X254" s="34" t="s">
        <v>303</v>
      </c>
      <c r="Y254" s="34"/>
      <c r="Z254" s="34"/>
      <c r="AA254" s="34"/>
      <c r="AD254" s="37"/>
      <c r="AE254" s="38"/>
      <c r="AF254" s="37"/>
      <c r="AG254" s="38"/>
      <c r="AH254" s="37"/>
      <c r="AI254" s="38"/>
      <c r="AJ254" s="37"/>
      <c r="AK254" s="38"/>
      <c r="AL254" s="37"/>
      <c r="AM254" s="38"/>
      <c r="AN254" s="37"/>
      <c r="AO254" s="38"/>
      <c r="AP254" s="37"/>
      <c r="AQ254" s="38" t="s">
        <v>309</v>
      </c>
      <c r="AR254" s="38"/>
      <c r="AS254" s="37"/>
      <c r="AT254" s="12" t="str">
        <f t="shared" si="24"/>
        <v>C</v>
      </c>
      <c r="AU254" s="61" t="str">
        <f t="shared" si="25"/>
        <v>filled</v>
      </c>
    </row>
    <row r="255" spans="2:47" ht="16.5" thickBot="1">
      <c r="B255" s="52">
        <v>44356</v>
      </c>
      <c r="C255" s="37" t="s">
        <v>32</v>
      </c>
      <c r="D255" s="14">
        <v>44594</v>
      </c>
      <c r="E255">
        <v>700</v>
      </c>
      <c r="F255">
        <v>2.5833333333333335</v>
      </c>
      <c r="G255" s="79" t="s">
        <v>214</v>
      </c>
      <c r="H255" s="24" t="s">
        <v>412</v>
      </c>
      <c r="K255" s="34" t="s">
        <v>303</v>
      </c>
      <c r="L255" s="34" t="s">
        <v>303</v>
      </c>
      <c r="M255" s="34" t="s">
        <v>303</v>
      </c>
      <c r="N255" s="34" t="s">
        <v>303</v>
      </c>
      <c r="O255" s="34" t="s">
        <v>303</v>
      </c>
      <c r="P255" s="34" t="s">
        <v>303</v>
      </c>
      <c r="Q255" s="34" t="s">
        <v>303</v>
      </c>
      <c r="R255" s="34" t="s">
        <v>303</v>
      </c>
      <c r="S255" s="34"/>
      <c r="T255" s="34" t="s">
        <v>303</v>
      </c>
      <c r="U255" s="34" t="s">
        <v>303</v>
      </c>
      <c r="V255" s="34" t="s">
        <v>303</v>
      </c>
      <c r="W255" s="34" t="s">
        <v>303</v>
      </c>
      <c r="X255" s="34" t="s">
        <v>303</v>
      </c>
      <c r="Y255" s="34"/>
      <c r="Z255" s="34"/>
      <c r="AA255" s="34"/>
      <c r="AD255" s="37"/>
      <c r="AE255" s="38"/>
      <c r="AF255" s="37"/>
      <c r="AG255" s="38"/>
      <c r="AH255" s="37"/>
      <c r="AI255" s="38"/>
      <c r="AJ255" s="37"/>
      <c r="AK255" s="38"/>
      <c r="AL255" s="37"/>
      <c r="AM255" s="38"/>
      <c r="AN255" s="37"/>
      <c r="AO255" s="38"/>
      <c r="AP255" s="37"/>
      <c r="AQ255" s="38"/>
      <c r="AR255" s="38"/>
      <c r="AS255" s="37" t="s">
        <v>309</v>
      </c>
      <c r="AT255" s="12" t="str">
        <f t="shared" si="24"/>
        <v>C</v>
      </c>
      <c r="AU255" s="61" t="str">
        <f t="shared" si="25"/>
        <v>filled</v>
      </c>
    </row>
    <row r="256" spans="2:47" ht="16.5" thickBot="1">
      <c r="B256" s="52">
        <v>44357</v>
      </c>
      <c r="C256" s="37" t="s">
        <v>32</v>
      </c>
      <c r="D256" s="14">
        <v>44594</v>
      </c>
      <c r="E256">
        <v>700</v>
      </c>
      <c r="F256">
        <v>0.91666666666666663</v>
      </c>
      <c r="G256" s="79" t="s">
        <v>173</v>
      </c>
      <c r="H256" s="24" t="s">
        <v>413</v>
      </c>
      <c r="K256" s="34" t="s">
        <v>303</v>
      </c>
      <c r="L256" s="34" t="s">
        <v>303</v>
      </c>
      <c r="M256" s="34" t="s">
        <v>303</v>
      </c>
      <c r="N256" s="34" t="s">
        <v>303</v>
      </c>
      <c r="O256" s="34" t="s">
        <v>303</v>
      </c>
      <c r="P256" s="34" t="s">
        <v>303</v>
      </c>
      <c r="Q256" s="34" t="s">
        <v>303</v>
      </c>
      <c r="R256" s="34" t="s">
        <v>303</v>
      </c>
      <c r="S256" s="34"/>
      <c r="T256" s="34" t="s">
        <v>303</v>
      </c>
      <c r="U256" s="34" t="s">
        <v>303</v>
      </c>
      <c r="V256" s="34" t="s">
        <v>303</v>
      </c>
      <c r="W256" s="34" t="s">
        <v>303</v>
      </c>
      <c r="X256" s="34" t="s">
        <v>303</v>
      </c>
      <c r="Y256" s="34"/>
      <c r="Z256" s="34"/>
      <c r="AA256" s="34"/>
      <c r="AD256" s="37"/>
      <c r="AE256" s="38"/>
      <c r="AF256" s="37"/>
      <c r="AG256" s="38"/>
      <c r="AH256" s="37"/>
      <c r="AI256" s="38" t="s">
        <v>309</v>
      </c>
      <c r="AJ256" s="37"/>
      <c r="AK256" s="38"/>
      <c r="AL256" s="37"/>
      <c r="AM256" s="38"/>
      <c r="AN256" s="37"/>
      <c r="AO256" s="38"/>
      <c r="AP256" s="37"/>
      <c r="AQ256" s="38"/>
      <c r="AR256" s="38"/>
      <c r="AS256" s="37"/>
      <c r="AT256" s="12" t="str">
        <f t="shared" si="24"/>
        <v>C</v>
      </c>
      <c r="AU256" s="61" t="str">
        <f t="shared" si="25"/>
        <v>filled</v>
      </c>
    </row>
    <row r="257" spans="2:47" ht="16.5" thickBot="1">
      <c r="B257" s="52">
        <v>44358</v>
      </c>
      <c r="C257" s="37" t="s">
        <v>63</v>
      </c>
      <c r="D257" s="14">
        <v>44594</v>
      </c>
      <c r="E257">
        <v>700</v>
      </c>
      <c r="F257">
        <v>2.8333333333333335</v>
      </c>
      <c r="G257" s="79" t="s">
        <v>173</v>
      </c>
      <c r="H257" s="24" t="s">
        <v>414</v>
      </c>
      <c r="K257" s="34" t="s">
        <v>303</v>
      </c>
      <c r="L257" s="34" t="s">
        <v>303</v>
      </c>
      <c r="M257" s="34" t="s">
        <v>303</v>
      </c>
      <c r="N257" s="34" t="s">
        <v>303</v>
      </c>
      <c r="O257" s="34" t="s">
        <v>303</v>
      </c>
      <c r="P257" s="34" t="s">
        <v>303</v>
      </c>
      <c r="Q257" s="34" t="s">
        <v>303</v>
      </c>
      <c r="R257" s="34" t="s">
        <v>303</v>
      </c>
      <c r="S257" s="34"/>
      <c r="T257" s="34" t="s">
        <v>303</v>
      </c>
      <c r="U257" s="34" t="s">
        <v>303</v>
      </c>
      <c r="V257" s="34" t="s">
        <v>303</v>
      </c>
      <c r="W257" s="34" t="s">
        <v>303</v>
      </c>
      <c r="X257" s="34" t="s">
        <v>303</v>
      </c>
      <c r="Y257" s="34"/>
      <c r="Z257" s="34"/>
      <c r="AA257" s="34"/>
      <c r="AD257" s="37"/>
      <c r="AE257" s="38"/>
      <c r="AF257" s="37"/>
      <c r="AG257" s="38"/>
      <c r="AH257" s="37"/>
      <c r="AI257" s="38" t="s">
        <v>310</v>
      </c>
      <c r="AJ257" s="37"/>
      <c r="AK257" s="38"/>
      <c r="AL257" s="37"/>
      <c r="AM257" s="38"/>
      <c r="AN257" s="37"/>
      <c r="AO257" s="38"/>
      <c r="AP257" s="37"/>
      <c r="AQ257" s="38"/>
      <c r="AR257" s="38"/>
      <c r="AS257" s="37"/>
      <c r="AT257" s="12" t="str">
        <f t="shared" si="24"/>
        <v>W</v>
      </c>
      <c r="AU257" s="61" t="str">
        <f t="shared" si="25"/>
        <v>filled</v>
      </c>
    </row>
    <row r="258" spans="2:47" ht="16.5" thickBot="1">
      <c r="B258" s="52">
        <v>44359</v>
      </c>
      <c r="C258" s="37" t="s">
        <v>63</v>
      </c>
      <c r="D258" s="14">
        <v>44594</v>
      </c>
      <c r="E258">
        <v>700</v>
      </c>
      <c r="F258">
        <v>3.25</v>
      </c>
      <c r="G258" s="79" t="s">
        <v>44</v>
      </c>
      <c r="H258" s="24" t="s">
        <v>415</v>
      </c>
      <c r="K258" s="34" t="s">
        <v>303</v>
      </c>
      <c r="L258" s="34" t="s">
        <v>303</v>
      </c>
      <c r="M258" s="34" t="s">
        <v>303</v>
      </c>
      <c r="N258" s="34" t="s">
        <v>303</v>
      </c>
      <c r="O258" s="34" t="s">
        <v>303</v>
      </c>
      <c r="P258" s="34" t="s">
        <v>303</v>
      </c>
      <c r="Q258" s="34" t="s">
        <v>303</v>
      </c>
      <c r="R258" s="34" t="s">
        <v>303</v>
      </c>
      <c r="S258" s="34"/>
      <c r="T258" s="34" t="s">
        <v>303</v>
      </c>
      <c r="U258" s="34" t="s">
        <v>303</v>
      </c>
      <c r="V258" s="34" t="s">
        <v>303</v>
      </c>
      <c r="W258" s="34" t="s">
        <v>303</v>
      </c>
      <c r="X258" s="34" t="s">
        <v>303</v>
      </c>
      <c r="Y258" s="34"/>
      <c r="Z258" s="34"/>
      <c r="AA258" s="34"/>
      <c r="AB258" t="s">
        <v>416</v>
      </c>
      <c r="AC258" t="s">
        <v>52</v>
      </c>
      <c r="AD258" s="37"/>
      <c r="AE258" s="38"/>
      <c r="AF258" s="37"/>
      <c r="AG258" s="38"/>
      <c r="AH258" s="37"/>
      <c r="AI258" s="38"/>
      <c r="AJ258" s="37"/>
      <c r="AK258" s="38"/>
      <c r="AL258" s="37"/>
      <c r="AM258" s="38"/>
      <c r="AN258" s="37"/>
      <c r="AO258" s="38"/>
      <c r="AP258" s="37"/>
      <c r="AQ258" s="38"/>
      <c r="AR258" s="38" t="s">
        <v>310</v>
      </c>
      <c r="AS258" s="37"/>
      <c r="AT258" s="12" t="str">
        <f t="shared" si="24"/>
        <v>W</v>
      </c>
      <c r="AU258" s="61" t="str">
        <f t="shared" si="25"/>
        <v>filled</v>
      </c>
    </row>
    <row r="259" spans="2:47" ht="16.5" thickBot="1">
      <c r="B259" s="52">
        <v>44362</v>
      </c>
      <c r="C259" s="37" t="s">
        <v>63</v>
      </c>
      <c r="D259" s="14">
        <v>44595</v>
      </c>
      <c r="E259">
        <v>700</v>
      </c>
      <c r="F259">
        <v>4.1166666666666663</v>
      </c>
      <c r="G259" s="79" t="s">
        <v>45</v>
      </c>
      <c r="H259" s="24" t="s">
        <v>417</v>
      </c>
      <c r="K259" s="34" t="s">
        <v>303</v>
      </c>
      <c r="L259" s="34" t="s">
        <v>303</v>
      </c>
      <c r="M259" s="34" t="s">
        <v>303</v>
      </c>
      <c r="N259" s="34" t="s">
        <v>303</v>
      </c>
      <c r="O259" s="34" t="s">
        <v>303</v>
      </c>
      <c r="P259" s="34" t="s">
        <v>303</v>
      </c>
      <c r="Q259" s="34" t="s">
        <v>303</v>
      </c>
      <c r="R259" s="34" t="s">
        <v>303</v>
      </c>
      <c r="S259" s="34"/>
      <c r="T259" s="34" t="s">
        <v>303</v>
      </c>
      <c r="U259" s="34" t="s">
        <v>303</v>
      </c>
      <c r="V259" s="34" t="s">
        <v>303</v>
      </c>
      <c r="W259" s="34" t="s">
        <v>303</v>
      </c>
      <c r="X259" s="34" t="s">
        <v>303</v>
      </c>
      <c r="Y259" s="34"/>
      <c r="Z259" s="34"/>
      <c r="AA259" s="34"/>
      <c r="AD259" s="37"/>
      <c r="AE259" s="38"/>
      <c r="AF259" s="37"/>
      <c r="AG259" s="38"/>
      <c r="AH259" s="37" t="s">
        <v>310</v>
      </c>
      <c r="AI259" s="38"/>
      <c r="AJ259" s="37"/>
      <c r="AK259" s="38"/>
      <c r="AL259" s="37"/>
      <c r="AM259" s="38"/>
      <c r="AN259" s="37"/>
      <c r="AO259" s="38"/>
      <c r="AP259" s="37"/>
      <c r="AQ259" s="38"/>
      <c r="AR259" s="38"/>
      <c r="AS259" s="37"/>
      <c r="AT259" s="12" t="str">
        <f t="shared" si="24"/>
        <v>W</v>
      </c>
      <c r="AU259" s="61" t="str">
        <f t="shared" si="25"/>
        <v>filled</v>
      </c>
    </row>
    <row r="260" spans="2:47" ht="16.5" thickBot="1">
      <c r="B260" s="52">
        <v>44363</v>
      </c>
      <c r="C260" s="37" t="s">
        <v>32</v>
      </c>
      <c r="D260" s="14">
        <v>44595</v>
      </c>
      <c r="E260">
        <v>700</v>
      </c>
      <c r="F260">
        <v>2.9833333333333334</v>
      </c>
      <c r="G260" s="79" t="s">
        <v>46</v>
      </c>
      <c r="H260" s="24" t="s">
        <v>418</v>
      </c>
      <c r="K260" s="34" t="s">
        <v>303</v>
      </c>
      <c r="L260" s="34" t="s">
        <v>303</v>
      </c>
      <c r="M260" s="34" t="s">
        <v>303</v>
      </c>
      <c r="N260" s="34" t="s">
        <v>303</v>
      </c>
      <c r="O260" s="34" t="s">
        <v>303</v>
      </c>
      <c r="P260" s="34" t="s">
        <v>303</v>
      </c>
      <c r="Q260" s="34" t="s">
        <v>303</v>
      </c>
      <c r="R260" s="34" t="s">
        <v>303</v>
      </c>
      <c r="S260" s="34"/>
      <c r="T260" s="34" t="s">
        <v>303</v>
      </c>
      <c r="U260" s="34" t="s">
        <v>303</v>
      </c>
      <c r="V260" s="34" t="s">
        <v>303</v>
      </c>
      <c r="W260" s="34" t="s">
        <v>303</v>
      </c>
      <c r="X260" s="34" t="s">
        <v>303</v>
      </c>
      <c r="Y260" s="34"/>
      <c r="Z260" s="34"/>
      <c r="AA260" s="34"/>
      <c r="AD260" s="37"/>
      <c r="AE260" s="38"/>
      <c r="AF260" s="37" t="s">
        <v>309</v>
      </c>
      <c r="AG260" s="38"/>
      <c r="AH260" s="37"/>
      <c r="AI260" s="38"/>
      <c r="AJ260" s="37"/>
      <c r="AK260" s="38"/>
      <c r="AL260" s="37"/>
      <c r="AM260" s="38"/>
      <c r="AN260" s="37"/>
      <c r="AO260" s="38"/>
      <c r="AP260" s="37"/>
      <c r="AQ260" s="38"/>
      <c r="AR260" s="38"/>
      <c r="AS260" s="37"/>
      <c r="AT260" s="12" t="str">
        <f t="shared" si="24"/>
        <v>C</v>
      </c>
      <c r="AU260" s="61" t="str">
        <f t="shared" si="25"/>
        <v>filled</v>
      </c>
    </row>
    <row r="261" spans="2:47" ht="16.5" thickBot="1">
      <c r="B261" s="52">
        <v>44364</v>
      </c>
      <c r="C261" s="37" t="s">
        <v>32</v>
      </c>
      <c r="D261" s="14">
        <v>44595</v>
      </c>
      <c r="E261">
        <v>700</v>
      </c>
      <c r="F261">
        <v>2.9</v>
      </c>
      <c r="G261" s="79" t="s">
        <v>101</v>
      </c>
      <c r="H261" s="24" t="s">
        <v>419</v>
      </c>
      <c r="K261" s="34" t="s">
        <v>303</v>
      </c>
      <c r="L261" s="34" t="s">
        <v>303</v>
      </c>
      <c r="M261" s="34" t="s">
        <v>303</v>
      </c>
      <c r="N261" s="34" t="s">
        <v>303</v>
      </c>
      <c r="O261" s="34" t="s">
        <v>303</v>
      </c>
      <c r="P261" s="34" t="s">
        <v>303</v>
      </c>
      <c r="Q261" s="34" t="s">
        <v>303</v>
      </c>
      <c r="R261" s="34" t="s">
        <v>303</v>
      </c>
      <c r="S261" s="34"/>
      <c r="T261" s="34" t="s">
        <v>303</v>
      </c>
      <c r="U261" s="34" t="s">
        <v>303</v>
      </c>
      <c r="V261" s="34" t="s">
        <v>303</v>
      </c>
      <c r="W261" s="34" t="s">
        <v>303</v>
      </c>
      <c r="X261" s="34" t="s">
        <v>303</v>
      </c>
      <c r="Y261" s="34"/>
      <c r="Z261" s="34"/>
      <c r="AA261" s="34"/>
      <c r="AD261" s="37" t="s">
        <v>309</v>
      </c>
      <c r="AE261" s="38"/>
      <c r="AF261" s="37"/>
      <c r="AG261" s="38"/>
      <c r="AH261" s="37"/>
      <c r="AI261" s="38"/>
      <c r="AJ261" s="37"/>
      <c r="AK261" s="38"/>
      <c r="AL261" s="37"/>
      <c r="AM261" s="38"/>
      <c r="AN261" s="37"/>
      <c r="AO261" s="38"/>
      <c r="AP261" s="37"/>
      <c r="AQ261" s="38"/>
      <c r="AR261" s="38"/>
      <c r="AS261" s="37"/>
      <c r="AT261" s="12" t="str">
        <f t="shared" si="24"/>
        <v>C</v>
      </c>
      <c r="AU261" s="61" t="str">
        <f t="shared" si="25"/>
        <v>filled</v>
      </c>
    </row>
    <row r="262" spans="2:47" ht="16.5" thickBot="1">
      <c r="B262" s="52">
        <v>44365</v>
      </c>
      <c r="C262" s="37" t="s">
        <v>63</v>
      </c>
      <c r="D262" s="14">
        <v>44595</v>
      </c>
      <c r="E262">
        <v>700</v>
      </c>
      <c r="F262">
        <v>2.3166666666666664</v>
      </c>
      <c r="G262" s="79" t="s">
        <v>44</v>
      </c>
      <c r="H262" s="24" t="s">
        <v>420</v>
      </c>
      <c r="K262" s="34" t="s">
        <v>303</v>
      </c>
      <c r="L262" s="34" t="s">
        <v>303</v>
      </c>
      <c r="M262" s="34" t="s">
        <v>303</v>
      </c>
      <c r="N262" s="34" t="s">
        <v>303</v>
      </c>
      <c r="O262" s="34" t="s">
        <v>303</v>
      </c>
      <c r="P262" s="34" t="s">
        <v>303</v>
      </c>
      <c r="Q262" s="34" t="s">
        <v>303</v>
      </c>
      <c r="R262" s="34" t="s">
        <v>303</v>
      </c>
      <c r="S262" s="34"/>
      <c r="T262" s="34" t="s">
        <v>303</v>
      </c>
      <c r="U262" s="34" t="s">
        <v>303</v>
      </c>
      <c r="V262" s="34" t="s">
        <v>303</v>
      </c>
      <c r="W262" s="34" t="s">
        <v>303</v>
      </c>
      <c r="X262" s="34" t="s">
        <v>303</v>
      </c>
      <c r="Y262" s="34"/>
      <c r="Z262" s="34"/>
      <c r="AA262" s="34"/>
      <c r="AB262" t="s">
        <v>431</v>
      </c>
      <c r="AD262" s="37"/>
      <c r="AE262" s="38"/>
      <c r="AF262" s="37"/>
      <c r="AG262" s="38"/>
      <c r="AH262" s="37"/>
      <c r="AI262" s="38"/>
      <c r="AJ262" s="37"/>
      <c r="AK262" s="38"/>
      <c r="AL262" s="37"/>
      <c r="AM262" s="38"/>
      <c r="AN262" s="37"/>
      <c r="AO262" s="38"/>
      <c r="AP262" s="37"/>
      <c r="AQ262" s="38"/>
      <c r="AR262" s="38" t="s">
        <v>310</v>
      </c>
      <c r="AS262" s="37"/>
      <c r="AT262" s="12" t="str">
        <f t="shared" si="24"/>
        <v>W</v>
      </c>
      <c r="AU262" s="61" t="str">
        <f t="shared" si="25"/>
        <v>filled</v>
      </c>
    </row>
    <row r="263" spans="2:47" ht="16.5" thickBot="1">
      <c r="B263" s="52">
        <v>44366</v>
      </c>
      <c r="C263" s="37" t="s">
        <v>32</v>
      </c>
      <c r="D263" s="14">
        <v>44595</v>
      </c>
      <c r="E263">
        <v>700</v>
      </c>
      <c r="F263">
        <v>2.4666666666666668</v>
      </c>
      <c r="G263" s="79" t="s">
        <v>236</v>
      </c>
      <c r="H263" s="24" t="s">
        <v>421</v>
      </c>
      <c r="K263" s="34" t="s">
        <v>303</v>
      </c>
      <c r="L263" s="34" t="s">
        <v>303</v>
      </c>
      <c r="M263" s="34" t="s">
        <v>303</v>
      </c>
      <c r="N263" s="34" t="s">
        <v>303</v>
      </c>
      <c r="O263" s="34" t="s">
        <v>303</v>
      </c>
      <c r="P263" s="34" t="s">
        <v>303</v>
      </c>
      <c r="Q263" s="34" t="s">
        <v>303</v>
      </c>
      <c r="R263" s="34" t="s">
        <v>303</v>
      </c>
      <c r="S263" s="34"/>
      <c r="T263" s="34" t="s">
        <v>303</v>
      </c>
      <c r="U263" s="34" t="s">
        <v>303</v>
      </c>
      <c r="V263" s="34" t="s">
        <v>303</v>
      </c>
      <c r="W263" s="34" t="s">
        <v>303</v>
      </c>
      <c r="X263" s="34" t="s">
        <v>303</v>
      </c>
      <c r="Y263" s="34"/>
      <c r="Z263" s="34"/>
      <c r="AA263" s="34"/>
      <c r="AD263" s="37"/>
      <c r="AE263" s="38"/>
      <c r="AF263" s="37"/>
      <c r="AG263" s="38"/>
      <c r="AH263" s="37"/>
      <c r="AI263" s="38"/>
      <c r="AJ263" s="37"/>
      <c r="AK263" s="38"/>
      <c r="AL263" s="37" t="s">
        <v>309</v>
      </c>
      <c r="AM263" s="38"/>
      <c r="AN263" s="37"/>
      <c r="AO263" s="38"/>
      <c r="AP263" s="37"/>
      <c r="AQ263" s="38"/>
      <c r="AR263" s="38"/>
      <c r="AS263" s="37"/>
      <c r="AT263" s="12" t="str">
        <f t="shared" si="24"/>
        <v>C</v>
      </c>
      <c r="AU263" s="61" t="str">
        <f t="shared" si="25"/>
        <v>filled</v>
      </c>
    </row>
    <row r="264" spans="2:47" ht="16.5" thickBot="1">
      <c r="B264" s="52">
        <v>44369</v>
      </c>
      <c r="C264" s="37" t="s">
        <v>63</v>
      </c>
      <c r="D264" s="14">
        <v>44595</v>
      </c>
      <c r="E264">
        <v>700</v>
      </c>
      <c r="F264">
        <v>2.0333333333333332</v>
      </c>
      <c r="G264" s="79" t="s">
        <v>101</v>
      </c>
      <c r="H264" s="24" t="s">
        <v>422</v>
      </c>
      <c r="K264" s="34" t="s">
        <v>303</v>
      </c>
      <c r="L264" s="34" t="s">
        <v>303</v>
      </c>
      <c r="M264" s="34" t="s">
        <v>303</v>
      </c>
      <c r="N264" s="34" t="s">
        <v>303</v>
      </c>
      <c r="O264" s="34" t="s">
        <v>303</v>
      </c>
      <c r="P264" s="34" t="s">
        <v>303</v>
      </c>
      <c r="Q264" s="34" t="s">
        <v>303</v>
      </c>
      <c r="R264" s="34" t="s">
        <v>303</v>
      </c>
      <c r="S264" s="34"/>
      <c r="T264" s="34" t="s">
        <v>303</v>
      </c>
      <c r="U264" s="34" t="s">
        <v>303</v>
      </c>
      <c r="V264" s="34" t="s">
        <v>303</v>
      </c>
      <c r="W264" s="34" t="s">
        <v>303</v>
      </c>
      <c r="X264" s="34" t="s">
        <v>303</v>
      </c>
      <c r="Y264" s="34"/>
      <c r="Z264" s="34"/>
      <c r="AA264" s="34"/>
      <c r="AB264" s="80" t="s">
        <v>430</v>
      </c>
      <c r="AD264" s="37" t="s">
        <v>310</v>
      </c>
      <c r="AE264" s="38"/>
      <c r="AF264" s="37"/>
      <c r="AG264" s="38"/>
      <c r="AH264" s="37"/>
      <c r="AI264" s="38"/>
      <c r="AJ264" s="37"/>
      <c r="AK264" s="38"/>
      <c r="AL264" s="37"/>
      <c r="AM264" s="38"/>
      <c r="AN264" s="37"/>
      <c r="AO264" s="38"/>
      <c r="AP264" s="37"/>
      <c r="AQ264" s="38"/>
      <c r="AR264" s="38"/>
      <c r="AS264" s="37"/>
      <c r="AT264" s="12" t="str">
        <f t="shared" si="24"/>
        <v>W</v>
      </c>
      <c r="AU264" s="61" t="str">
        <f t="shared" si="25"/>
        <v>filled</v>
      </c>
    </row>
    <row r="265" spans="2:47" ht="16.5" thickBot="1">
      <c r="B265" s="52">
        <v>44370</v>
      </c>
      <c r="C265" s="37" t="s">
        <v>63</v>
      </c>
      <c r="D265" s="14">
        <v>44595</v>
      </c>
      <c r="E265">
        <v>700</v>
      </c>
      <c r="F265">
        <v>5.166666666666667</v>
      </c>
      <c r="G265" s="79" t="s">
        <v>45</v>
      </c>
      <c r="H265" s="24" t="s">
        <v>423</v>
      </c>
      <c r="K265" s="34" t="s">
        <v>303</v>
      </c>
      <c r="L265" s="34" t="s">
        <v>303</v>
      </c>
      <c r="M265" s="34" t="s">
        <v>303</v>
      </c>
      <c r="N265" s="34" t="s">
        <v>303</v>
      </c>
      <c r="O265" s="34" t="s">
        <v>303</v>
      </c>
      <c r="P265" s="34" t="s">
        <v>303</v>
      </c>
      <c r="Q265" s="34" t="s">
        <v>303</v>
      </c>
      <c r="R265" s="34" t="s">
        <v>303</v>
      </c>
      <c r="S265" s="34"/>
      <c r="T265" s="34" t="s">
        <v>303</v>
      </c>
      <c r="U265" s="34" t="s">
        <v>303</v>
      </c>
      <c r="V265" s="34" t="s">
        <v>303</v>
      </c>
      <c r="W265" s="34" t="s">
        <v>303</v>
      </c>
      <c r="X265" s="34" t="s">
        <v>303</v>
      </c>
      <c r="Y265" s="34"/>
      <c r="Z265" s="34"/>
      <c r="AA265" s="34"/>
      <c r="AB265" t="s">
        <v>429</v>
      </c>
      <c r="AD265" s="37"/>
      <c r="AE265" s="38"/>
      <c r="AF265" s="37"/>
      <c r="AG265" s="38"/>
      <c r="AH265" s="37" t="s">
        <v>310</v>
      </c>
      <c r="AI265" s="38"/>
      <c r="AJ265" s="37"/>
      <c r="AK265" s="38"/>
      <c r="AL265" s="37"/>
      <c r="AM265" s="38"/>
      <c r="AN265" s="37"/>
      <c r="AO265" s="38"/>
      <c r="AP265" s="37"/>
      <c r="AQ265" s="38"/>
      <c r="AR265" s="38"/>
      <c r="AS265" s="37"/>
      <c r="AT265" s="12" t="str">
        <f t="shared" si="24"/>
        <v>W</v>
      </c>
      <c r="AU265" s="61" t="str">
        <f t="shared" si="25"/>
        <v>filled</v>
      </c>
    </row>
    <row r="266" spans="2:47" ht="16.5" thickBot="1">
      <c r="B266" s="52">
        <v>44371</v>
      </c>
      <c r="C266" s="37" t="s">
        <v>32</v>
      </c>
      <c r="D266" s="14">
        <v>44595</v>
      </c>
      <c r="E266">
        <v>700</v>
      </c>
      <c r="F266">
        <v>2.7166666666666668</v>
      </c>
      <c r="G266" s="79" t="s">
        <v>101</v>
      </c>
      <c r="H266" s="24" t="s">
        <v>424</v>
      </c>
      <c r="K266" s="34" t="s">
        <v>303</v>
      </c>
      <c r="L266" s="34" t="s">
        <v>303</v>
      </c>
      <c r="M266" s="34" t="s">
        <v>303</v>
      </c>
      <c r="N266" s="34" t="s">
        <v>303</v>
      </c>
      <c r="O266" s="34" t="s">
        <v>303</v>
      </c>
      <c r="P266" s="34" t="s">
        <v>303</v>
      </c>
      <c r="Q266" s="34" t="s">
        <v>303</v>
      </c>
      <c r="R266" s="34" t="s">
        <v>303</v>
      </c>
      <c r="S266" s="34"/>
      <c r="T266" s="34" t="s">
        <v>303</v>
      </c>
      <c r="U266" s="34" t="s">
        <v>303</v>
      </c>
      <c r="V266" s="34" t="s">
        <v>303</v>
      </c>
      <c r="W266" s="34" t="s">
        <v>303</v>
      </c>
      <c r="X266" s="34" t="s">
        <v>303</v>
      </c>
      <c r="Y266" s="34"/>
      <c r="Z266" s="34"/>
      <c r="AA266" s="34"/>
      <c r="AD266" s="37" t="s">
        <v>309</v>
      </c>
      <c r="AE266" s="38"/>
      <c r="AF266" s="37"/>
      <c r="AG266" s="38"/>
      <c r="AH266" s="37"/>
      <c r="AI266" s="38"/>
      <c r="AJ266" s="37"/>
      <c r="AK266" s="38"/>
      <c r="AL266" s="37"/>
      <c r="AM266" s="38"/>
      <c r="AN266" s="37"/>
      <c r="AO266" s="38"/>
      <c r="AP266" s="37"/>
      <c r="AQ266" s="38"/>
      <c r="AR266" s="38"/>
      <c r="AS266" s="37"/>
      <c r="AT266" s="12" t="str">
        <f t="shared" si="24"/>
        <v>C</v>
      </c>
      <c r="AU266" s="61" t="str">
        <f t="shared" si="25"/>
        <v>filled</v>
      </c>
    </row>
    <row r="267" spans="2:47" ht="16.5" thickBot="1">
      <c r="B267" s="52">
        <v>44372</v>
      </c>
      <c r="C267" s="37" t="s">
        <v>63</v>
      </c>
      <c r="D267" s="14">
        <v>44595</v>
      </c>
      <c r="E267">
        <v>700</v>
      </c>
      <c r="F267">
        <v>2.2999999999999998</v>
      </c>
      <c r="G267" s="79" t="s">
        <v>34</v>
      </c>
      <c r="H267" s="24" t="s">
        <v>425</v>
      </c>
      <c r="K267" s="34" t="s">
        <v>303</v>
      </c>
      <c r="L267" s="34" t="s">
        <v>303</v>
      </c>
      <c r="M267" s="34" t="s">
        <v>303</v>
      </c>
      <c r="N267" s="34" t="s">
        <v>303</v>
      </c>
      <c r="O267" s="34" t="s">
        <v>303</v>
      </c>
      <c r="P267" s="34" t="s">
        <v>303</v>
      </c>
      <c r="Q267" s="34" t="s">
        <v>303</v>
      </c>
      <c r="R267" s="34" t="s">
        <v>303</v>
      </c>
      <c r="S267" s="34"/>
      <c r="T267" s="34" t="s">
        <v>303</v>
      </c>
      <c r="U267" s="34" t="s">
        <v>303</v>
      </c>
      <c r="V267" s="34" t="s">
        <v>303</v>
      </c>
      <c r="W267" s="34" t="s">
        <v>303</v>
      </c>
      <c r="X267" s="34" t="s">
        <v>303</v>
      </c>
      <c r="Y267" s="34"/>
      <c r="Z267" s="34"/>
      <c r="AA267" s="34"/>
      <c r="AB267" t="s">
        <v>428</v>
      </c>
      <c r="AD267" s="37"/>
      <c r="AE267" s="38"/>
      <c r="AF267" s="37"/>
      <c r="AG267" s="38" t="s">
        <v>310</v>
      </c>
      <c r="AH267" s="37"/>
      <c r="AI267" s="38"/>
      <c r="AJ267" s="37"/>
      <c r="AK267" s="38"/>
      <c r="AL267" s="37"/>
      <c r="AM267" s="38"/>
      <c r="AN267" s="37"/>
      <c r="AO267" s="38"/>
      <c r="AP267" s="37"/>
      <c r="AQ267" s="38"/>
      <c r="AR267" s="38"/>
      <c r="AS267" s="37"/>
      <c r="AT267" s="12" t="str">
        <f t="shared" si="24"/>
        <v>W</v>
      </c>
      <c r="AU267" s="61" t="str">
        <f t="shared" si="25"/>
        <v>filled</v>
      </c>
    </row>
    <row r="268" spans="2:47" ht="16.5" thickBot="1">
      <c r="B268" s="52">
        <v>44373</v>
      </c>
      <c r="C268" s="37" t="s">
        <v>63</v>
      </c>
      <c r="D268" s="14">
        <v>44595</v>
      </c>
      <c r="E268">
        <v>700</v>
      </c>
      <c r="F268">
        <v>3.0166666666666666</v>
      </c>
      <c r="G268" s="79" t="s">
        <v>236</v>
      </c>
      <c r="H268" s="24" t="s">
        <v>426</v>
      </c>
      <c r="K268" s="34" t="s">
        <v>303</v>
      </c>
      <c r="L268" s="34" t="s">
        <v>303</v>
      </c>
      <c r="M268" s="34" t="s">
        <v>303</v>
      </c>
      <c r="N268" s="34" t="s">
        <v>303</v>
      </c>
      <c r="O268" s="34" t="s">
        <v>303</v>
      </c>
      <c r="P268" s="34" t="s">
        <v>303</v>
      </c>
      <c r="Q268" s="34" t="s">
        <v>303</v>
      </c>
      <c r="R268" s="34" t="s">
        <v>303</v>
      </c>
      <c r="S268" s="34"/>
      <c r="T268" s="34" t="s">
        <v>303</v>
      </c>
      <c r="U268" s="34" t="s">
        <v>303</v>
      </c>
      <c r="V268" s="34" t="s">
        <v>303</v>
      </c>
      <c r="W268" s="34" t="s">
        <v>303</v>
      </c>
      <c r="X268" s="34" t="s">
        <v>303</v>
      </c>
      <c r="Y268" s="34"/>
      <c r="Z268" s="34"/>
      <c r="AA268" s="34"/>
      <c r="AB268" t="s">
        <v>427</v>
      </c>
      <c r="AD268" s="37"/>
      <c r="AE268" s="38"/>
      <c r="AF268" s="37"/>
      <c r="AG268" s="38"/>
      <c r="AH268" s="37"/>
      <c r="AI268" s="38"/>
      <c r="AJ268" s="37"/>
      <c r="AK268" s="38"/>
      <c r="AL268" s="37" t="s">
        <v>310</v>
      </c>
      <c r="AM268" s="38"/>
      <c r="AN268" s="37"/>
      <c r="AO268" s="38"/>
      <c r="AP268" s="37"/>
      <c r="AQ268" s="38"/>
      <c r="AR268" s="38"/>
      <c r="AS268" s="37"/>
      <c r="AT268" s="12" t="str">
        <f t="shared" si="24"/>
        <v>W</v>
      </c>
      <c r="AU268" s="61" t="str">
        <f t="shared" si="25"/>
        <v>filled</v>
      </c>
    </row>
    <row r="269" spans="2:47" ht="16.5" thickBot="1">
      <c r="B269" s="52">
        <v>44376</v>
      </c>
      <c r="C269" s="37" t="s">
        <v>63</v>
      </c>
      <c r="D269" s="14">
        <v>44596</v>
      </c>
      <c r="E269">
        <v>700</v>
      </c>
      <c r="F269">
        <v>4.75</v>
      </c>
      <c r="G269" s="79" t="s">
        <v>45</v>
      </c>
      <c r="H269" s="24" t="s">
        <v>432</v>
      </c>
      <c r="K269" s="34" t="s">
        <v>303</v>
      </c>
      <c r="L269" s="34" t="s">
        <v>303</v>
      </c>
      <c r="M269" s="34" t="s">
        <v>303</v>
      </c>
      <c r="N269" s="34" t="s">
        <v>303</v>
      </c>
      <c r="O269" s="34" t="s">
        <v>303</v>
      </c>
      <c r="P269" s="34" t="s">
        <v>303</v>
      </c>
      <c r="Q269" s="34" t="s">
        <v>303</v>
      </c>
      <c r="R269" s="34"/>
      <c r="S269" s="34"/>
      <c r="T269" s="34"/>
      <c r="U269" s="34"/>
      <c r="V269" s="34"/>
      <c r="W269" s="34"/>
      <c r="X269" s="34"/>
      <c r="Y269" s="34"/>
      <c r="Z269" s="34"/>
      <c r="AA269" s="34"/>
      <c r="AB269" t="s">
        <v>445</v>
      </c>
      <c r="AD269" s="37"/>
      <c r="AE269" s="38"/>
      <c r="AF269" s="37"/>
      <c r="AG269" s="38"/>
      <c r="AH269" s="37" t="s">
        <v>310</v>
      </c>
      <c r="AI269" s="38"/>
      <c r="AJ269" s="37"/>
      <c r="AK269" s="38"/>
      <c r="AL269" s="37"/>
      <c r="AM269" s="38"/>
      <c r="AN269" s="37"/>
      <c r="AO269" s="38"/>
      <c r="AP269" s="37"/>
      <c r="AQ269" s="38"/>
      <c r="AR269" s="38"/>
      <c r="AS269" s="37"/>
      <c r="AT269" s="12" t="str">
        <f t="shared" ref="AT269:AT314" si="26">IF(AU269="filled",IF(COUNTIF($AD269:$AS269,"1C"),"C","W"),"")</f>
        <v>W</v>
      </c>
      <c r="AU269" s="61" t="str">
        <f t="shared" si="25"/>
        <v>filled</v>
      </c>
    </row>
    <row r="270" spans="2:47" ht="16.5" thickBot="1">
      <c r="B270" s="52">
        <v>44377</v>
      </c>
      <c r="C270" s="37" t="s">
        <v>32</v>
      </c>
      <c r="D270" s="14">
        <v>44596</v>
      </c>
      <c r="E270" t="s">
        <v>38</v>
      </c>
      <c r="F270">
        <v>3.2666666666666666</v>
      </c>
      <c r="G270" s="79" t="s">
        <v>173</v>
      </c>
      <c r="H270" s="24" t="s">
        <v>433</v>
      </c>
      <c r="K270" s="34" t="s">
        <v>303</v>
      </c>
      <c r="L270" s="34" t="s">
        <v>303</v>
      </c>
      <c r="M270" s="34" t="s">
        <v>303</v>
      </c>
      <c r="N270" s="34" t="s">
        <v>303</v>
      </c>
      <c r="O270" s="34" t="s">
        <v>303</v>
      </c>
      <c r="P270" s="34" t="s">
        <v>303</v>
      </c>
      <c r="Q270" s="34" t="s">
        <v>303</v>
      </c>
      <c r="R270" s="34"/>
      <c r="S270" s="34"/>
      <c r="T270" s="34"/>
      <c r="U270" s="34"/>
      <c r="V270" s="34"/>
      <c r="W270" s="34"/>
      <c r="X270" s="34"/>
      <c r="Y270" s="34"/>
      <c r="Z270" s="34"/>
      <c r="AA270" s="34"/>
      <c r="AD270" s="37"/>
      <c r="AE270" s="38"/>
      <c r="AF270" s="37"/>
      <c r="AG270" s="38"/>
      <c r="AH270" s="37"/>
      <c r="AI270" s="38" t="s">
        <v>309</v>
      </c>
      <c r="AJ270" s="37"/>
      <c r="AK270" s="38"/>
      <c r="AL270" s="37"/>
      <c r="AM270" s="38"/>
      <c r="AN270" s="37"/>
      <c r="AO270" s="38"/>
      <c r="AP270" s="37"/>
      <c r="AQ270" s="38"/>
      <c r="AR270" s="38"/>
      <c r="AS270" s="37"/>
      <c r="AT270" s="12" t="str">
        <f t="shared" si="26"/>
        <v>C</v>
      </c>
      <c r="AU270" s="61" t="str">
        <f t="shared" si="25"/>
        <v>filled</v>
      </c>
    </row>
    <row r="271" spans="2:47" ht="15.75">
      <c r="B271" s="54"/>
      <c r="C271" s="37" t="s">
        <v>32</v>
      </c>
      <c r="D271" s="14">
        <v>44596</v>
      </c>
      <c r="E271">
        <v>700</v>
      </c>
      <c r="F271">
        <v>2.5</v>
      </c>
      <c r="G271" s="79" t="s">
        <v>173</v>
      </c>
      <c r="H271" s="24" t="s">
        <v>434</v>
      </c>
      <c r="K271" s="34" t="s">
        <v>303</v>
      </c>
      <c r="L271" s="34" t="s">
        <v>303</v>
      </c>
      <c r="M271" s="34" t="s">
        <v>303</v>
      </c>
      <c r="N271" s="34" t="s">
        <v>303</v>
      </c>
      <c r="O271" s="34" t="s">
        <v>303</v>
      </c>
      <c r="P271" s="34" t="s">
        <v>303</v>
      </c>
      <c r="Q271" s="34" t="s">
        <v>303</v>
      </c>
      <c r="R271" s="34"/>
      <c r="S271" s="34"/>
      <c r="T271" s="34"/>
      <c r="U271" s="34"/>
      <c r="V271" s="34"/>
      <c r="W271" s="34"/>
      <c r="X271" s="34"/>
      <c r="Y271" s="34"/>
      <c r="Z271" s="34"/>
      <c r="AA271" s="34"/>
      <c r="AD271" s="37"/>
      <c r="AE271" s="38"/>
      <c r="AF271" s="37"/>
      <c r="AG271" s="38"/>
      <c r="AH271" s="37"/>
      <c r="AI271" s="38" t="s">
        <v>309</v>
      </c>
      <c r="AJ271" s="37"/>
      <c r="AK271" s="38"/>
      <c r="AL271" s="37"/>
      <c r="AM271" s="38"/>
      <c r="AN271" s="37"/>
      <c r="AO271" s="38"/>
      <c r="AP271" s="37"/>
      <c r="AQ271" s="38"/>
      <c r="AR271" s="38"/>
      <c r="AS271" s="37"/>
      <c r="AT271" s="12" t="str">
        <f t="shared" si="26"/>
        <v>C</v>
      </c>
      <c r="AU271" s="61" t="str">
        <f t="shared" si="25"/>
        <v>filled</v>
      </c>
    </row>
    <row r="272" spans="2:47" ht="15.75">
      <c r="B272" s="54"/>
      <c r="C272" s="37" t="s">
        <v>32</v>
      </c>
      <c r="D272" s="14">
        <v>44596</v>
      </c>
      <c r="E272" t="s">
        <v>38</v>
      </c>
      <c r="F272">
        <v>5.1833333333333336</v>
      </c>
      <c r="G272" s="79" t="s">
        <v>45</v>
      </c>
      <c r="H272" s="24" t="s">
        <v>435</v>
      </c>
      <c r="K272" s="34" t="s">
        <v>303</v>
      </c>
      <c r="L272" s="34" t="s">
        <v>303</v>
      </c>
      <c r="M272" s="34" t="s">
        <v>303</v>
      </c>
      <c r="N272" s="34" t="s">
        <v>303</v>
      </c>
      <c r="O272" s="34" t="s">
        <v>303</v>
      </c>
      <c r="P272" s="34" t="s">
        <v>303</v>
      </c>
      <c r="Q272" s="34" t="s">
        <v>303</v>
      </c>
      <c r="R272" s="34"/>
      <c r="S272" s="34"/>
      <c r="T272" s="34"/>
      <c r="U272" s="34"/>
      <c r="V272" s="34"/>
      <c r="W272" s="34"/>
      <c r="X272" s="34"/>
      <c r="Y272" s="34"/>
      <c r="Z272" s="34"/>
      <c r="AA272" s="34"/>
      <c r="AD272" s="37"/>
      <c r="AE272" s="38"/>
      <c r="AF272" s="37"/>
      <c r="AG272" s="38"/>
      <c r="AH272" s="37" t="s">
        <v>309</v>
      </c>
      <c r="AI272" s="38"/>
      <c r="AJ272" s="37"/>
      <c r="AK272" s="38"/>
      <c r="AL272" s="37"/>
      <c r="AM272" s="38"/>
      <c r="AN272" s="37"/>
      <c r="AO272" s="38"/>
      <c r="AP272" s="37"/>
      <c r="AQ272" s="38"/>
      <c r="AR272" s="38"/>
      <c r="AS272" s="37"/>
      <c r="AT272" s="12" t="str">
        <f t="shared" si="26"/>
        <v>C</v>
      </c>
      <c r="AU272" s="61" t="str">
        <f t="shared" si="25"/>
        <v>filled</v>
      </c>
    </row>
    <row r="273" spans="2:47" ht="16.5" thickBot="1">
      <c r="B273" s="54"/>
      <c r="C273" s="37" t="s">
        <v>63</v>
      </c>
      <c r="D273" s="14">
        <v>44596</v>
      </c>
      <c r="E273">
        <v>700</v>
      </c>
      <c r="F273">
        <v>3.8333333333333335</v>
      </c>
      <c r="G273" s="79" t="s">
        <v>173</v>
      </c>
      <c r="H273" s="24" t="s">
        <v>436</v>
      </c>
      <c r="K273" s="34" t="s">
        <v>303</v>
      </c>
      <c r="L273" s="34" t="s">
        <v>303</v>
      </c>
      <c r="M273" s="34" t="s">
        <v>303</v>
      </c>
      <c r="N273" s="34" t="s">
        <v>303</v>
      </c>
      <c r="O273" s="34" t="s">
        <v>303</v>
      </c>
      <c r="P273" s="34" t="s">
        <v>303</v>
      </c>
      <c r="Q273" s="34" t="s">
        <v>303</v>
      </c>
      <c r="R273" s="34"/>
      <c r="S273" s="34"/>
      <c r="T273" s="34"/>
      <c r="U273" s="34"/>
      <c r="V273" s="34"/>
      <c r="W273" s="34"/>
      <c r="X273" s="34"/>
      <c r="Y273" s="34"/>
      <c r="Z273" s="34"/>
      <c r="AA273" s="34"/>
      <c r="AB273" t="s">
        <v>446</v>
      </c>
      <c r="AD273" s="37"/>
      <c r="AE273" s="38"/>
      <c r="AF273" s="37"/>
      <c r="AG273" s="38"/>
      <c r="AH273" s="37"/>
      <c r="AI273" s="38" t="s">
        <v>310</v>
      </c>
      <c r="AJ273" s="37"/>
      <c r="AK273" s="38"/>
      <c r="AL273" s="37"/>
      <c r="AM273" s="38"/>
      <c r="AN273" s="37"/>
      <c r="AO273" s="38"/>
      <c r="AP273" s="37"/>
      <c r="AQ273" s="38"/>
      <c r="AR273" s="38"/>
      <c r="AS273" s="37"/>
      <c r="AT273" s="12" t="str">
        <f t="shared" si="26"/>
        <v>W</v>
      </c>
      <c r="AU273" s="61" t="str">
        <f t="shared" si="25"/>
        <v>filled</v>
      </c>
    </row>
    <row r="274" spans="2:47" ht="16.5" thickBot="1">
      <c r="B274" s="56" t="s">
        <v>154</v>
      </c>
      <c r="C274" s="37" t="s">
        <v>32</v>
      </c>
      <c r="D274" s="14">
        <v>44596</v>
      </c>
      <c r="E274" t="s">
        <v>38</v>
      </c>
      <c r="F274">
        <v>4.166666666666667</v>
      </c>
      <c r="G274" s="79" t="s">
        <v>45</v>
      </c>
      <c r="H274" s="24" t="s">
        <v>437</v>
      </c>
      <c r="K274" s="34" t="s">
        <v>303</v>
      </c>
      <c r="L274" s="34" t="s">
        <v>303</v>
      </c>
      <c r="M274" s="34" t="s">
        <v>303</v>
      </c>
      <c r="N274" s="34" t="s">
        <v>303</v>
      </c>
      <c r="O274" s="34" t="s">
        <v>303</v>
      </c>
      <c r="P274" s="34" t="s">
        <v>303</v>
      </c>
      <c r="Q274" s="34" t="s">
        <v>303</v>
      </c>
      <c r="R274" s="34"/>
      <c r="S274" s="34"/>
      <c r="T274" s="34"/>
      <c r="U274" s="34"/>
      <c r="V274" s="34"/>
      <c r="W274" s="34"/>
      <c r="X274" s="34"/>
      <c r="Y274" s="34"/>
      <c r="Z274" s="34"/>
      <c r="AA274" s="34"/>
      <c r="AD274" s="37"/>
      <c r="AE274" s="38"/>
      <c r="AF274" s="37"/>
      <c r="AG274" s="38"/>
      <c r="AH274" s="37" t="s">
        <v>309</v>
      </c>
      <c r="AI274" s="38"/>
      <c r="AJ274" s="37"/>
      <c r="AK274" s="38"/>
      <c r="AL274" s="37"/>
      <c r="AM274" s="38"/>
      <c r="AN274" s="37"/>
      <c r="AO274" s="38"/>
      <c r="AP274" s="37"/>
      <c r="AQ274" s="38"/>
      <c r="AR274" s="38"/>
      <c r="AS274" s="37"/>
      <c r="AT274" s="12" t="str">
        <f t="shared" si="26"/>
        <v>C</v>
      </c>
      <c r="AU274" s="61" t="str">
        <f t="shared" si="25"/>
        <v>filled</v>
      </c>
    </row>
    <row r="275" spans="2:47" ht="16.5" thickBot="1">
      <c r="B275" s="51" t="s">
        <v>24</v>
      </c>
      <c r="C275" s="37" t="s">
        <v>63</v>
      </c>
      <c r="D275" s="14">
        <v>44596</v>
      </c>
      <c r="E275">
        <v>700</v>
      </c>
      <c r="F275">
        <v>2.4333333333333336</v>
      </c>
      <c r="G275" s="79" t="s">
        <v>45</v>
      </c>
      <c r="H275" s="24" t="s">
        <v>438</v>
      </c>
      <c r="K275" s="34" t="s">
        <v>303</v>
      </c>
      <c r="L275" s="34" t="s">
        <v>303</v>
      </c>
      <c r="M275" s="34" t="s">
        <v>303</v>
      </c>
      <c r="N275" s="34" t="s">
        <v>303</v>
      </c>
      <c r="O275" s="34" t="s">
        <v>303</v>
      </c>
      <c r="P275" s="34" t="s">
        <v>303</v>
      </c>
      <c r="Q275" s="34" t="s">
        <v>303</v>
      </c>
      <c r="R275" s="34"/>
      <c r="S275" s="34"/>
      <c r="T275" s="34"/>
      <c r="U275" s="34"/>
      <c r="V275" s="34"/>
      <c r="W275" s="34"/>
      <c r="X275" s="34"/>
      <c r="Y275" s="34"/>
      <c r="Z275" s="34"/>
      <c r="AA275" s="34"/>
      <c r="AD275" s="37"/>
      <c r="AE275" s="38"/>
      <c r="AF275" s="37"/>
      <c r="AG275" s="38"/>
      <c r="AH275" s="37" t="s">
        <v>310</v>
      </c>
      <c r="AI275" s="38"/>
      <c r="AJ275" s="37"/>
      <c r="AK275" s="38"/>
      <c r="AL275" s="37"/>
      <c r="AM275" s="38"/>
      <c r="AN275" s="37"/>
      <c r="AO275" s="38"/>
      <c r="AP275" s="37"/>
      <c r="AQ275" s="38"/>
      <c r="AR275" s="38"/>
      <c r="AS275" s="37"/>
      <c r="AT275" s="12" t="str">
        <f t="shared" si="26"/>
        <v>W</v>
      </c>
      <c r="AU275" s="61" t="str">
        <f t="shared" si="25"/>
        <v>filled</v>
      </c>
    </row>
    <row r="276" spans="2:47" ht="16.5" thickBot="1">
      <c r="B276" s="52">
        <v>44378</v>
      </c>
      <c r="C276" s="37" t="s">
        <v>32</v>
      </c>
      <c r="D276" s="14">
        <v>44596</v>
      </c>
      <c r="E276" t="s">
        <v>38</v>
      </c>
      <c r="F276">
        <v>3.6833333333333336</v>
      </c>
      <c r="G276" s="79" t="s">
        <v>45</v>
      </c>
      <c r="H276" s="24" t="s">
        <v>439</v>
      </c>
      <c r="K276" s="34" t="s">
        <v>303</v>
      </c>
      <c r="L276" s="34" t="s">
        <v>303</v>
      </c>
      <c r="M276" s="34" t="s">
        <v>303</v>
      </c>
      <c r="N276" s="34" t="s">
        <v>303</v>
      </c>
      <c r="O276" s="34" t="s">
        <v>303</v>
      </c>
      <c r="P276" s="34" t="s">
        <v>303</v>
      </c>
      <c r="Q276" s="34" t="s">
        <v>303</v>
      </c>
      <c r="R276" s="34"/>
      <c r="S276" s="34"/>
      <c r="T276" s="34"/>
      <c r="U276" s="34"/>
      <c r="V276" s="34"/>
      <c r="W276" s="34"/>
      <c r="X276" s="34"/>
      <c r="Y276" s="34"/>
      <c r="Z276" s="34"/>
      <c r="AA276" s="34"/>
      <c r="AD276" s="37"/>
      <c r="AE276" s="38"/>
      <c r="AF276" s="37"/>
      <c r="AG276" s="38"/>
      <c r="AH276" s="37" t="s">
        <v>309</v>
      </c>
      <c r="AI276" s="38"/>
      <c r="AJ276" s="37"/>
      <c r="AK276" s="38"/>
      <c r="AL276" s="37"/>
      <c r="AM276" s="38"/>
      <c r="AN276" s="37"/>
      <c r="AO276" s="38"/>
      <c r="AP276" s="37"/>
      <c r="AQ276" s="38"/>
      <c r="AR276" s="38"/>
      <c r="AS276" s="37"/>
      <c r="AT276" s="12" t="str">
        <f t="shared" si="26"/>
        <v>C</v>
      </c>
      <c r="AU276" s="61" t="str">
        <f t="shared" si="25"/>
        <v>filled</v>
      </c>
    </row>
    <row r="277" spans="2:47" ht="16.5" thickBot="1">
      <c r="B277" s="52">
        <v>44379</v>
      </c>
      <c r="C277" s="37" t="s">
        <v>32</v>
      </c>
      <c r="D277" s="14">
        <v>44596</v>
      </c>
      <c r="E277" t="s">
        <v>38</v>
      </c>
      <c r="F277">
        <v>2.6166666666666667</v>
      </c>
      <c r="G277" s="79" t="s">
        <v>173</v>
      </c>
      <c r="H277" s="24" t="s">
        <v>440</v>
      </c>
      <c r="K277" s="34" t="s">
        <v>303</v>
      </c>
      <c r="L277" s="34" t="s">
        <v>303</v>
      </c>
      <c r="M277" s="34" t="s">
        <v>303</v>
      </c>
      <c r="N277" s="34" t="s">
        <v>303</v>
      </c>
      <c r="O277" s="34" t="s">
        <v>303</v>
      </c>
      <c r="P277" s="34" t="s">
        <v>303</v>
      </c>
      <c r="Q277" s="34" t="s">
        <v>303</v>
      </c>
      <c r="R277" s="34"/>
      <c r="S277" s="34"/>
      <c r="T277" s="34"/>
      <c r="U277" s="34"/>
      <c r="V277" s="34"/>
      <c r="W277" s="34"/>
      <c r="X277" s="34"/>
      <c r="Y277" s="34"/>
      <c r="Z277" s="34"/>
      <c r="AA277" s="34"/>
      <c r="AD277" s="37"/>
      <c r="AE277" s="38"/>
      <c r="AF277" s="37"/>
      <c r="AG277" s="38"/>
      <c r="AH277" s="37"/>
      <c r="AI277" s="38" t="s">
        <v>309</v>
      </c>
      <c r="AJ277" s="37"/>
      <c r="AK277" s="38"/>
      <c r="AL277" s="37"/>
      <c r="AM277" s="38"/>
      <c r="AN277" s="37"/>
      <c r="AO277" s="38"/>
      <c r="AP277" s="37"/>
      <c r="AQ277" s="38"/>
      <c r="AR277" s="38"/>
      <c r="AS277" s="37"/>
      <c r="AT277" s="12" t="str">
        <f t="shared" si="26"/>
        <v>C</v>
      </c>
      <c r="AU277" s="61" t="str">
        <f t="shared" si="25"/>
        <v>filled</v>
      </c>
    </row>
    <row r="278" spans="2:47" ht="16.5" thickBot="1">
      <c r="B278" s="52">
        <v>44380</v>
      </c>
      <c r="C278" s="37" t="s">
        <v>32</v>
      </c>
      <c r="D278" s="14">
        <v>44596</v>
      </c>
      <c r="E278">
        <v>700</v>
      </c>
      <c r="F278">
        <v>4.0999999999999996</v>
      </c>
      <c r="G278" s="79" t="s">
        <v>45</v>
      </c>
      <c r="H278" s="24" t="s">
        <v>441</v>
      </c>
      <c r="K278" s="34" t="s">
        <v>303</v>
      </c>
      <c r="L278" s="34" t="s">
        <v>303</v>
      </c>
      <c r="M278" s="34" t="s">
        <v>303</v>
      </c>
      <c r="N278" s="34" t="s">
        <v>303</v>
      </c>
      <c r="O278" s="34" t="s">
        <v>303</v>
      </c>
      <c r="P278" s="34" t="s">
        <v>303</v>
      </c>
      <c r="Q278" s="34" t="s">
        <v>303</v>
      </c>
      <c r="R278" s="34"/>
      <c r="S278" s="34"/>
      <c r="T278" s="34"/>
      <c r="U278" s="34"/>
      <c r="V278" s="34"/>
      <c r="W278" s="34"/>
      <c r="X278" s="34"/>
      <c r="Y278" s="34"/>
      <c r="Z278" s="34"/>
      <c r="AA278" s="34"/>
      <c r="AD278" s="37"/>
      <c r="AE278" s="38"/>
      <c r="AF278" s="37"/>
      <c r="AG278" s="38"/>
      <c r="AH278" s="37" t="s">
        <v>309</v>
      </c>
      <c r="AI278" s="38"/>
      <c r="AJ278" s="37"/>
      <c r="AK278" s="38"/>
      <c r="AL278" s="37"/>
      <c r="AM278" s="38"/>
      <c r="AN278" s="37"/>
      <c r="AO278" s="38"/>
      <c r="AP278" s="37"/>
      <c r="AQ278" s="38"/>
      <c r="AR278" s="38"/>
      <c r="AS278" s="37"/>
      <c r="AT278" s="12" t="str">
        <f t="shared" si="26"/>
        <v>C</v>
      </c>
      <c r="AU278" s="61" t="str">
        <f t="shared" si="25"/>
        <v>filled</v>
      </c>
    </row>
    <row r="279" spans="2:47" ht="16.5" thickBot="1">
      <c r="B279" s="52">
        <v>44383</v>
      </c>
      <c r="C279" s="37" t="s">
        <v>63</v>
      </c>
      <c r="D279" s="14">
        <v>44596</v>
      </c>
      <c r="E279">
        <v>700</v>
      </c>
      <c r="F279">
        <v>3.05</v>
      </c>
      <c r="G279" s="79" t="s">
        <v>173</v>
      </c>
      <c r="H279" s="24" t="s">
        <v>442</v>
      </c>
      <c r="K279" s="34" t="s">
        <v>303</v>
      </c>
      <c r="L279" s="34" t="s">
        <v>303</v>
      </c>
      <c r="M279" s="34" t="s">
        <v>303</v>
      </c>
      <c r="N279" s="34" t="s">
        <v>303</v>
      </c>
      <c r="O279" s="34" t="s">
        <v>303</v>
      </c>
      <c r="P279" s="34" t="s">
        <v>303</v>
      </c>
      <c r="Q279" s="34" t="s">
        <v>303</v>
      </c>
      <c r="R279" s="34"/>
      <c r="S279" s="34"/>
      <c r="T279" s="34"/>
      <c r="U279" s="34"/>
      <c r="V279" s="34"/>
      <c r="W279" s="34"/>
      <c r="X279" s="34"/>
      <c r="Y279" s="34"/>
      <c r="Z279" s="34"/>
      <c r="AA279" s="34"/>
      <c r="AD279" s="37"/>
      <c r="AE279" s="38"/>
      <c r="AF279" s="37"/>
      <c r="AG279" s="38"/>
      <c r="AH279" s="37"/>
      <c r="AI279" s="38" t="s">
        <v>310</v>
      </c>
      <c r="AJ279" s="37"/>
      <c r="AK279" s="38"/>
      <c r="AL279" s="37"/>
      <c r="AM279" s="38"/>
      <c r="AN279" s="37"/>
      <c r="AO279" s="38"/>
      <c r="AP279" s="37"/>
      <c r="AQ279" s="38"/>
      <c r="AR279" s="38"/>
      <c r="AS279" s="37"/>
      <c r="AT279" s="12" t="str">
        <f t="shared" si="26"/>
        <v>W</v>
      </c>
      <c r="AU279" s="61" t="str">
        <f t="shared" si="25"/>
        <v>filled</v>
      </c>
    </row>
    <row r="280" spans="2:47" ht="16.5" thickBot="1">
      <c r="B280" s="52">
        <v>44384</v>
      </c>
      <c r="C280" s="37" t="s">
        <v>32</v>
      </c>
      <c r="D280" s="14">
        <v>44596</v>
      </c>
      <c r="E280" t="s">
        <v>38</v>
      </c>
      <c r="F280">
        <v>3.2</v>
      </c>
      <c r="G280" s="79" t="s">
        <v>45</v>
      </c>
      <c r="H280" s="24" t="s">
        <v>443</v>
      </c>
      <c r="K280" s="34" t="s">
        <v>303</v>
      </c>
      <c r="L280" s="34" t="s">
        <v>303</v>
      </c>
      <c r="M280" s="34" t="s">
        <v>303</v>
      </c>
      <c r="N280" s="34" t="s">
        <v>303</v>
      </c>
      <c r="O280" s="34" t="s">
        <v>303</v>
      </c>
      <c r="P280" s="34" t="s">
        <v>303</v>
      </c>
      <c r="Q280" s="34" t="s">
        <v>303</v>
      </c>
      <c r="R280" s="34"/>
      <c r="S280" s="34"/>
      <c r="T280" s="34"/>
      <c r="U280" s="34"/>
      <c r="V280" s="34"/>
      <c r="W280" s="34"/>
      <c r="X280" s="34"/>
      <c r="Y280" s="34"/>
      <c r="Z280" s="34"/>
      <c r="AA280" s="34"/>
      <c r="AD280" s="37"/>
      <c r="AE280" s="38"/>
      <c r="AF280" s="37"/>
      <c r="AG280" s="38"/>
      <c r="AH280" s="37" t="s">
        <v>309</v>
      </c>
      <c r="AI280" s="38"/>
      <c r="AJ280" s="37"/>
      <c r="AK280" s="38"/>
      <c r="AL280" s="37"/>
      <c r="AM280" s="38"/>
      <c r="AN280" s="37"/>
      <c r="AO280" s="38"/>
      <c r="AP280" s="37"/>
      <c r="AQ280" s="38"/>
      <c r="AR280" s="38"/>
      <c r="AS280" s="37"/>
      <c r="AT280" s="12" t="str">
        <f t="shared" si="26"/>
        <v>C</v>
      </c>
      <c r="AU280" s="61" t="str">
        <f t="shared" si="25"/>
        <v>filled</v>
      </c>
    </row>
    <row r="281" spans="2:47" ht="16.5" thickBot="1">
      <c r="B281" s="52">
        <v>44385</v>
      </c>
      <c r="C281" s="37" t="s">
        <v>32</v>
      </c>
      <c r="D281" s="14">
        <v>44596</v>
      </c>
      <c r="E281">
        <v>700</v>
      </c>
      <c r="F281">
        <f>3+53/60</f>
        <v>3.8833333333333333</v>
      </c>
      <c r="G281" s="79" t="s">
        <v>173</v>
      </c>
      <c r="H281" s="24" t="s">
        <v>444</v>
      </c>
      <c r="K281" s="34" t="s">
        <v>303</v>
      </c>
      <c r="L281" s="34" t="s">
        <v>303</v>
      </c>
      <c r="M281" s="34" t="s">
        <v>303</v>
      </c>
      <c r="N281" s="34" t="s">
        <v>303</v>
      </c>
      <c r="O281" s="34" t="s">
        <v>303</v>
      </c>
      <c r="P281" s="34" t="s">
        <v>303</v>
      </c>
      <c r="Q281" s="34" t="s">
        <v>303</v>
      </c>
      <c r="R281" s="34"/>
      <c r="S281" s="34"/>
      <c r="T281" s="34"/>
      <c r="U281" s="34"/>
      <c r="V281" s="34"/>
      <c r="W281" s="34"/>
      <c r="X281" s="34"/>
      <c r="Y281" s="34"/>
      <c r="Z281" s="34"/>
      <c r="AA281" s="34"/>
      <c r="AD281" s="37"/>
      <c r="AE281" s="38"/>
      <c r="AF281" s="37"/>
      <c r="AG281" s="38"/>
      <c r="AH281" s="37"/>
      <c r="AI281" s="38" t="s">
        <v>309</v>
      </c>
      <c r="AJ281" s="37"/>
      <c r="AK281" s="38"/>
      <c r="AL281" s="37"/>
      <c r="AM281" s="38"/>
      <c r="AN281" s="37"/>
      <c r="AO281" s="38"/>
      <c r="AP281" s="37"/>
      <c r="AQ281" s="38"/>
      <c r="AR281" s="38"/>
      <c r="AS281" s="37"/>
      <c r="AT281" s="12" t="str">
        <f t="shared" si="26"/>
        <v>C</v>
      </c>
      <c r="AU281" s="61" t="str">
        <f t="shared" ref="AU281:AU314" si="27">IF(COUNTA($AD281:$AS281)=0,"missing","filled")</f>
        <v>filled</v>
      </c>
    </row>
    <row r="282" spans="2:47" ht="16.5" thickBot="1">
      <c r="B282" s="52">
        <v>44386</v>
      </c>
      <c r="C282" s="37" t="s">
        <v>32</v>
      </c>
      <c r="D282" s="14">
        <v>44597</v>
      </c>
      <c r="E282">
        <v>700</v>
      </c>
      <c r="F282">
        <v>0.68333333333333335</v>
      </c>
      <c r="G282" s="79" t="s">
        <v>101</v>
      </c>
      <c r="H282" s="24" t="s">
        <v>447</v>
      </c>
      <c r="K282" s="34" t="s">
        <v>303</v>
      </c>
      <c r="L282" s="34" t="s">
        <v>303</v>
      </c>
      <c r="M282" s="34" t="s">
        <v>303</v>
      </c>
      <c r="N282" s="34" t="s">
        <v>303</v>
      </c>
      <c r="O282" s="34" t="s">
        <v>303</v>
      </c>
      <c r="P282" s="34" t="s">
        <v>303</v>
      </c>
      <c r="Q282" s="34" t="s">
        <v>303</v>
      </c>
      <c r="R282" s="34"/>
      <c r="S282" s="34"/>
      <c r="T282" s="34"/>
      <c r="U282" s="34"/>
      <c r="V282" s="34"/>
      <c r="W282" s="34"/>
      <c r="X282" s="34"/>
      <c r="Y282" s="34"/>
      <c r="Z282" s="34"/>
      <c r="AA282" s="34"/>
      <c r="AD282" s="37" t="s">
        <v>309</v>
      </c>
      <c r="AE282" s="38"/>
      <c r="AF282" s="37"/>
      <c r="AG282" s="38"/>
      <c r="AH282" s="37"/>
      <c r="AI282" s="38"/>
      <c r="AJ282" s="37"/>
      <c r="AK282" s="38"/>
      <c r="AL282" s="37"/>
      <c r="AM282" s="38"/>
      <c r="AN282" s="37"/>
      <c r="AO282" s="38"/>
      <c r="AP282" s="37"/>
      <c r="AQ282" s="38"/>
      <c r="AR282" s="38"/>
      <c r="AS282" s="37"/>
      <c r="AT282" s="12" t="str">
        <f t="shared" si="26"/>
        <v>C</v>
      </c>
      <c r="AU282" s="61" t="str">
        <f t="shared" si="27"/>
        <v>filled</v>
      </c>
    </row>
    <row r="283" spans="2:47" ht="16.5" thickBot="1">
      <c r="B283" s="52">
        <v>44387</v>
      </c>
      <c r="C283" s="37" t="s">
        <v>32</v>
      </c>
      <c r="D283" s="14">
        <v>44597</v>
      </c>
      <c r="E283">
        <v>700</v>
      </c>
      <c r="F283">
        <v>2.0499999999999998</v>
      </c>
      <c r="G283" s="79" t="s">
        <v>236</v>
      </c>
      <c r="H283" s="24" t="s">
        <v>448</v>
      </c>
      <c r="K283" s="34" t="s">
        <v>303</v>
      </c>
      <c r="L283" s="34" t="s">
        <v>303</v>
      </c>
      <c r="M283" s="34" t="s">
        <v>303</v>
      </c>
      <c r="N283" s="34" t="s">
        <v>303</v>
      </c>
      <c r="O283" s="34" t="s">
        <v>303</v>
      </c>
      <c r="P283" s="34" t="s">
        <v>303</v>
      </c>
      <c r="Q283" s="34" t="s">
        <v>303</v>
      </c>
      <c r="R283" s="34"/>
      <c r="S283" s="34"/>
      <c r="T283" s="34"/>
      <c r="U283" s="34"/>
      <c r="V283" s="34"/>
      <c r="W283" s="34"/>
      <c r="X283" s="34"/>
      <c r="Y283" s="34"/>
      <c r="Z283" s="34"/>
      <c r="AA283" s="34"/>
      <c r="AD283" s="37"/>
      <c r="AE283" s="38"/>
      <c r="AF283" s="37"/>
      <c r="AG283" s="38"/>
      <c r="AH283" s="37"/>
      <c r="AI283" s="38"/>
      <c r="AJ283" s="37"/>
      <c r="AK283" s="38"/>
      <c r="AL283" s="37" t="s">
        <v>309</v>
      </c>
      <c r="AM283" s="38"/>
      <c r="AN283" s="37"/>
      <c r="AO283" s="38"/>
      <c r="AP283" s="37"/>
      <c r="AQ283" s="38"/>
      <c r="AR283" s="38"/>
      <c r="AS283" s="37"/>
      <c r="AT283" s="12" t="str">
        <f t="shared" si="26"/>
        <v>C</v>
      </c>
      <c r="AU283" s="61" t="str">
        <f t="shared" si="27"/>
        <v>filled</v>
      </c>
    </row>
    <row r="284" spans="2:47" ht="16.5" thickBot="1">
      <c r="B284" s="52">
        <v>44390</v>
      </c>
      <c r="C284" s="37" t="s">
        <v>32</v>
      </c>
      <c r="D284" s="14">
        <v>44597</v>
      </c>
      <c r="E284">
        <v>700</v>
      </c>
      <c r="F284">
        <v>2.3833333333333333</v>
      </c>
      <c r="G284" s="79" t="s">
        <v>101</v>
      </c>
      <c r="H284" s="24" t="s">
        <v>449</v>
      </c>
      <c r="K284" s="34" t="s">
        <v>303</v>
      </c>
      <c r="L284" s="34" t="s">
        <v>303</v>
      </c>
      <c r="M284" s="34" t="s">
        <v>303</v>
      </c>
      <c r="N284" s="34" t="s">
        <v>303</v>
      </c>
      <c r="O284" s="34" t="s">
        <v>303</v>
      </c>
      <c r="P284" s="34" t="s">
        <v>303</v>
      </c>
      <c r="Q284" s="34" t="s">
        <v>303</v>
      </c>
      <c r="R284" s="34"/>
      <c r="S284" s="34"/>
      <c r="T284" s="34"/>
      <c r="U284" s="34"/>
      <c r="V284" s="34"/>
      <c r="W284" s="34"/>
      <c r="X284" s="34"/>
      <c r="Y284" s="34"/>
      <c r="Z284" s="34"/>
      <c r="AA284" s="34"/>
      <c r="AD284" s="37" t="s">
        <v>309</v>
      </c>
      <c r="AE284" s="38"/>
      <c r="AF284" s="37"/>
      <c r="AG284" s="38"/>
      <c r="AH284" s="37"/>
      <c r="AI284" s="38"/>
      <c r="AJ284" s="37"/>
      <c r="AK284" s="38"/>
      <c r="AL284" s="37"/>
      <c r="AM284" s="38"/>
      <c r="AN284" s="37"/>
      <c r="AO284" s="38"/>
      <c r="AP284" s="37"/>
      <c r="AQ284" s="38"/>
      <c r="AR284" s="38"/>
      <c r="AS284" s="37"/>
      <c r="AT284" s="12" t="str">
        <f t="shared" si="26"/>
        <v>C</v>
      </c>
      <c r="AU284" s="61" t="str">
        <f t="shared" si="27"/>
        <v>filled</v>
      </c>
    </row>
    <row r="285" spans="2:47" ht="16.5" thickBot="1">
      <c r="B285" s="52">
        <v>44391</v>
      </c>
      <c r="C285" s="37" t="s">
        <v>32</v>
      </c>
      <c r="D285" s="14">
        <v>44597</v>
      </c>
      <c r="E285">
        <v>700</v>
      </c>
      <c r="F285">
        <v>3.1</v>
      </c>
      <c r="G285" s="79" t="s">
        <v>35</v>
      </c>
      <c r="H285" s="24" t="s">
        <v>450</v>
      </c>
      <c r="K285" s="34" t="s">
        <v>303</v>
      </c>
      <c r="L285" s="34" t="s">
        <v>303</v>
      </c>
      <c r="M285" s="34" t="s">
        <v>303</v>
      </c>
      <c r="N285" s="34" t="s">
        <v>303</v>
      </c>
      <c r="O285" s="34" t="s">
        <v>303</v>
      </c>
      <c r="P285" s="34" t="s">
        <v>303</v>
      </c>
      <c r="Q285" s="34" t="s">
        <v>303</v>
      </c>
      <c r="R285" s="34"/>
      <c r="S285" s="34"/>
      <c r="T285" s="34"/>
      <c r="U285" s="34"/>
      <c r="V285" s="34"/>
      <c r="W285" s="34"/>
      <c r="X285" s="34"/>
      <c r="Y285" s="34"/>
      <c r="Z285" s="34"/>
      <c r="AA285" s="34"/>
      <c r="AD285" s="37"/>
      <c r="AE285" s="38"/>
      <c r="AF285" s="37"/>
      <c r="AG285" s="38"/>
      <c r="AH285" s="37"/>
      <c r="AI285" s="38"/>
      <c r="AJ285" s="37"/>
      <c r="AK285" s="38"/>
      <c r="AL285" s="37"/>
      <c r="AM285" s="38"/>
      <c r="AN285" s="37" t="s">
        <v>309</v>
      </c>
      <c r="AO285" s="38"/>
      <c r="AP285" s="37"/>
      <c r="AQ285" s="38"/>
      <c r="AR285" s="38"/>
      <c r="AS285" s="37"/>
      <c r="AT285" s="12" t="str">
        <f t="shared" si="26"/>
        <v>C</v>
      </c>
      <c r="AU285" s="61" t="str">
        <f t="shared" si="27"/>
        <v>filled</v>
      </c>
    </row>
    <row r="286" spans="2:47" ht="16.5" thickBot="1">
      <c r="B286" s="52">
        <v>44392</v>
      </c>
      <c r="C286" s="37" t="s">
        <v>32</v>
      </c>
      <c r="D286" s="14">
        <v>44597</v>
      </c>
      <c r="E286">
        <v>700</v>
      </c>
      <c r="F286">
        <v>3.0166666666666666</v>
      </c>
      <c r="G286" s="79" t="s">
        <v>34</v>
      </c>
      <c r="H286" s="24" t="s">
        <v>451</v>
      </c>
      <c r="K286" s="34" t="s">
        <v>303</v>
      </c>
      <c r="L286" s="34" t="s">
        <v>303</v>
      </c>
      <c r="M286" s="34" t="s">
        <v>303</v>
      </c>
      <c r="N286" s="34" t="s">
        <v>303</v>
      </c>
      <c r="O286" s="34" t="s">
        <v>303</v>
      </c>
      <c r="P286" s="34" t="s">
        <v>303</v>
      </c>
      <c r="Q286" s="34" t="s">
        <v>303</v>
      </c>
      <c r="R286" s="34"/>
      <c r="S286" s="34"/>
      <c r="T286" s="34"/>
      <c r="U286" s="34"/>
      <c r="V286" s="34"/>
      <c r="W286" s="34"/>
      <c r="X286" s="34"/>
      <c r="Y286" s="34"/>
      <c r="Z286" s="34"/>
      <c r="AA286" s="34"/>
      <c r="AD286" s="37"/>
      <c r="AE286" s="38"/>
      <c r="AF286" s="37"/>
      <c r="AG286" s="38" t="s">
        <v>462</v>
      </c>
      <c r="AH286" s="37"/>
      <c r="AI286" s="38"/>
      <c r="AJ286" s="37"/>
      <c r="AK286" s="38"/>
      <c r="AL286" s="37"/>
      <c r="AM286" s="38"/>
      <c r="AN286" s="37"/>
      <c r="AO286" s="38"/>
      <c r="AP286" s="37"/>
      <c r="AQ286" s="38"/>
      <c r="AR286" s="38"/>
      <c r="AS286" s="37"/>
      <c r="AT286" s="12" t="str">
        <f t="shared" si="26"/>
        <v>W</v>
      </c>
      <c r="AU286" s="61" t="str">
        <f t="shared" si="27"/>
        <v>filled</v>
      </c>
    </row>
    <row r="287" spans="2:47" ht="16.5" thickBot="1">
      <c r="B287" s="52">
        <v>44393</v>
      </c>
      <c r="C287" s="37" t="s">
        <v>63</v>
      </c>
      <c r="D287" s="14">
        <v>44597</v>
      </c>
      <c r="E287">
        <v>700</v>
      </c>
      <c r="F287">
        <v>3.8</v>
      </c>
      <c r="G287" s="79" t="s">
        <v>101</v>
      </c>
      <c r="H287" s="24" t="s">
        <v>452</v>
      </c>
      <c r="K287" s="34" t="s">
        <v>303</v>
      </c>
      <c r="L287" s="34" t="s">
        <v>303</v>
      </c>
      <c r="M287" s="34" t="s">
        <v>303</v>
      </c>
      <c r="N287" s="34" t="s">
        <v>303</v>
      </c>
      <c r="O287" s="34" t="s">
        <v>303</v>
      </c>
      <c r="P287" s="34" t="s">
        <v>303</v>
      </c>
      <c r="Q287" s="34" t="s">
        <v>303</v>
      </c>
      <c r="R287" s="34"/>
      <c r="S287" s="34"/>
      <c r="T287" s="34"/>
      <c r="U287" s="34"/>
      <c r="V287" s="34"/>
      <c r="W287" s="34"/>
      <c r="X287" s="34"/>
      <c r="Y287" s="34"/>
      <c r="Z287" s="34"/>
      <c r="AA287" s="34"/>
      <c r="AD287" s="37" t="s">
        <v>309</v>
      </c>
      <c r="AE287" s="38"/>
      <c r="AF287" s="37"/>
      <c r="AG287" s="38"/>
      <c r="AH287" s="37"/>
      <c r="AI287" s="38"/>
      <c r="AJ287" s="37"/>
      <c r="AK287" s="38"/>
      <c r="AL287" s="37"/>
      <c r="AM287" s="38"/>
      <c r="AN287" s="37"/>
      <c r="AO287" s="38"/>
      <c r="AP287" s="37"/>
      <c r="AQ287" s="38"/>
      <c r="AR287" s="38"/>
      <c r="AS287" s="37"/>
      <c r="AT287" s="12" t="str">
        <f t="shared" si="26"/>
        <v>C</v>
      </c>
      <c r="AU287" s="61" t="str">
        <f t="shared" si="27"/>
        <v>filled</v>
      </c>
    </row>
    <row r="288" spans="2:47" ht="16.5" thickBot="1">
      <c r="B288" s="52">
        <v>44394</v>
      </c>
      <c r="C288" s="37" t="s">
        <v>32</v>
      </c>
      <c r="D288" s="14">
        <v>44597</v>
      </c>
      <c r="E288">
        <v>700</v>
      </c>
      <c r="F288">
        <v>3.6</v>
      </c>
      <c r="G288" s="79" t="s">
        <v>236</v>
      </c>
      <c r="H288" s="24" t="s">
        <v>453</v>
      </c>
      <c r="K288" s="34" t="s">
        <v>303</v>
      </c>
      <c r="L288" s="34" t="s">
        <v>303</v>
      </c>
      <c r="M288" s="34" t="s">
        <v>303</v>
      </c>
      <c r="N288" s="34" t="s">
        <v>303</v>
      </c>
      <c r="O288" s="34" t="s">
        <v>303</v>
      </c>
      <c r="P288" s="34" t="s">
        <v>303</v>
      </c>
      <c r="Q288" s="34" t="s">
        <v>303</v>
      </c>
      <c r="R288" s="34"/>
      <c r="S288" s="34"/>
      <c r="T288" s="34"/>
      <c r="U288" s="34"/>
      <c r="V288" s="34"/>
      <c r="W288" s="34"/>
      <c r="X288" s="34"/>
      <c r="Y288" s="34"/>
      <c r="Z288" s="34"/>
      <c r="AA288" s="34"/>
      <c r="AD288" s="37"/>
      <c r="AE288" s="38"/>
      <c r="AF288" s="37"/>
      <c r="AG288" s="38"/>
      <c r="AH288" s="37"/>
      <c r="AI288" s="38"/>
      <c r="AJ288" s="37"/>
      <c r="AK288" s="38"/>
      <c r="AL288" s="37" t="s">
        <v>309</v>
      </c>
      <c r="AM288" s="38"/>
      <c r="AN288" s="37"/>
      <c r="AO288" s="38"/>
      <c r="AP288" s="37"/>
      <c r="AQ288" s="38"/>
      <c r="AR288" s="38"/>
      <c r="AS288" s="37"/>
      <c r="AT288" s="12" t="str">
        <f t="shared" si="26"/>
        <v>C</v>
      </c>
      <c r="AU288" s="61" t="str">
        <f t="shared" si="27"/>
        <v>filled</v>
      </c>
    </row>
    <row r="289" spans="2:47" ht="16.5" thickBot="1">
      <c r="B289" s="52">
        <v>44397</v>
      </c>
      <c r="C289" s="37" t="s">
        <v>32</v>
      </c>
      <c r="D289" s="14">
        <v>44597</v>
      </c>
      <c r="E289">
        <v>700</v>
      </c>
      <c r="F289">
        <v>2.1333333333333333</v>
      </c>
      <c r="G289" s="79" t="s">
        <v>236</v>
      </c>
      <c r="H289" s="24" t="s">
        <v>454</v>
      </c>
      <c r="K289" s="34" t="s">
        <v>303</v>
      </c>
      <c r="L289" s="34" t="s">
        <v>303</v>
      </c>
      <c r="M289" s="34" t="s">
        <v>303</v>
      </c>
      <c r="N289" s="34" t="s">
        <v>303</v>
      </c>
      <c r="O289" s="34" t="s">
        <v>303</v>
      </c>
      <c r="P289" s="34" t="s">
        <v>303</v>
      </c>
      <c r="Q289" s="34" t="s">
        <v>303</v>
      </c>
      <c r="R289" s="34"/>
      <c r="S289" s="34"/>
      <c r="T289" s="34"/>
      <c r="U289" s="34"/>
      <c r="V289" s="34"/>
      <c r="W289" s="34"/>
      <c r="X289" s="34"/>
      <c r="Y289" s="34"/>
      <c r="Z289" s="34"/>
      <c r="AA289" s="34"/>
      <c r="AD289" s="37"/>
      <c r="AE289" s="38"/>
      <c r="AF289" s="37"/>
      <c r="AG289" s="38"/>
      <c r="AH289" s="37"/>
      <c r="AI289" s="38"/>
      <c r="AJ289" s="37"/>
      <c r="AK289" s="38"/>
      <c r="AL289" s="37" t="s">
        <v>309</v>
      </c>
      <c r="AM289" s="38"/>
      <c r="AN289" s="37"/>
      <c r="AO289" s="38"/>
      <c r="AP289" s="37"/>
      <c r="AQ289" s="38"/>
      <c r="AR289" s="38"/>
      <c r="AS289" s="37"/>
      <c r="AT289" s="12" t="str">
        <f t="shared" si="26"/>
        <v>C</v>
      </c>
      <c r="AU289" s="61" t="str">
        <f t="shared" si="27"/>
        <v>filled</v>
      </c>
    </row>
    <row r="290" spans="2:47" ht="16.5" thickBot="1">
      <c r="B290" s="52">
        <v>44398</v>
      </c>
      <c r="C290" s="37" t="s">
        <v>63</v>
      </c>
      <c r="D290" s="14">
        <v>44597</v>
      </c>
      <c r="E290">
        <v>700</v>
      </c>
      <c r="F290">
        <v>4.1333333333333337</v>
      </c>
      <c r="G290" s="79" t="s">
        <v>239</v>
      </c>
      <c r="H290" s="24" t="s">
        <v>455</v>
      </c>
      <c r="K290" s="34" t="s">
        <v>303</v>
      </c>
      <c r="L290" s="34" t="s">
        <v>303</v>
      </c>
      <c r="M290" s="34" t="s">
        <v>303</v>
      </c>
      <c r="N290" s="34" t="s">
        <v>303</v>
      </c>
      <c r="O290" s="34" t="s">
        <v>303</v>
      </c>
      <c r="P290" s="34" t="s">
        <v>303</v>
      </c>
      <c r="Q290" s="34" t="s">
        <v>303</v>
      </c>
      <c r="R290" s="34"/>
      <c r="S290" s="34"/>
      <c r="T290" s="34"/>
      <c r="U290" s="34"/>
      <c r="V290" s="34"/>
      <c r="W290" s="34"/>
      <c r="X290" s="34"/>
      <c r="Y290" s="34"/>
      <c r="Z290" s="34"/>
      <c r="AA290" s="34"/>
      <c r="AD290" s="37"/>
      <c r="AE290" s="38"/>
      <c r="AF290" s="37"/>
      <c r="AG290" s="38"/>
      <c r="AH290" s="37"/>
      <c r="AI290" s="38"/>
      <c r="AJ290" s="37"/>
      <c r="AK290" s="38"/>
      <c r="AL290" s="37"/>
      <c r="AM290" s="38"/>
      <c r="AN290" s="37"/>
      <c r="AO290" s="38"/>
      <c r="AP290" s="37" t="s">
        <v>310</v>
      </c>
      <c r="AQ290" s="38"/>
      <c r="AR290" s="38"/>
      <c r="AS290" s="37"/>
      <c r="AT290" s="12" t="str">
        <f t="shared" si="26"/>
        <v>W</v>
      </c>
      <c r="AU290" s="61" t="str">
        <f t="shared" si="27"/>
        <v>filled</v>
      </c>
    </row>
    <row r="291" spans="2:47" ht="16.5" thickBot="1">
      <c r="B291" s="52">
        <v>44399</v>
      </c>
      <c r="C291" s="37" t="s">
        <v>32</v>
      </c>
      <c r="D291" s="14">
        <v>44597</v>
      </c>
      <c r="E291">
        <v>700</v>
      </c>
      <c r="F291">
        <v>3.9333333333333336</v>
      </c>
      <c r="G291" s="79" t="s">
        <v>239</v>
      </c>
      <c r="H291" s="24" t="s">
        <v>456</v>
      </c>
      <c r="K291" s="34" t="s">
        <v>303</v>
      </c>
      <c r="L291" s="34" t="s">
        <v>303</v>
      </c>
      <c r="M291" s="34" t="s">
        <v>303</v>
      </c>
      <c r="N291" s="34" t="s">
        <v>303</v>
      </c>
      <c r="O291" s="34" t="s">
        <v>303</v>
      </c>
      <c r="P291" s="34" t="s">
        <v>303</v>
      </c>
      <c r="Q291" s="34" t="s">
        <v>303</v>
      </c>
      <c r="R291" s="34"/>
      <c r="S291" s="34"/>
      <c r="T291" s="34"/>
      <c r="U291" s="34"/>
      <c r="V291" s="34"/>
      <c r="W291" s="34"/>
      <c r="X291" s="34"/>
      <c r="Y291" s="34"/>
      <c r="Z291" s="34"/>
      <c r="AA291" s="34"/>
      <c r="AD291" s="37"/>
      <c r="AE291" s="38"/>
      <c r="AF291" s="37"/>
      <c r="AG291" s="38"/>
      <c r="AH291" s="37"/>
      <c r="AI291" s="38"/>
      <c r="AJ291" s="37"/>
      <c r="AK291" s="38"/>
      <c r="AL291" s="37"/>
      <c r="AM291" s="38"/>
      <c r="AN291" s="37"/>
      <c r="AO291" s="38"/>
      <c r="AP291" s="37" t="s">
        <v>309</v>
      </c>
      <c r="AQ291" s="38"/>
      <c r="AR291" s="38"/>
      <c r="AS291" s="37"/>
      <c r="AT291" s="12" t="str">
        <f t="shared" si="26"/>
        <v>C</v>
      </c>
      <c r="AU291" s="61" t="str">
        <f t="shared" si="27"/>
        <v>filled</v>
      </c>
    </row>
    <row r="292" spans="2:47" ht="16.5" thickBot="1">
      <c r="B292" s="52">
        <v>44400</v>
      </c>
      <c r="C292" s="37" t="s">
        <v>32</v>
      </c>
      <c r="D292" s="14">
        <v>44597</v>
      </c>
      <c r="E292">
        <v>700</v>
      </c>
      <c r="F292">
        <v>2.4833333333333334</v>
      </c>
      <c r="G292" s="79" t="s">
        <v>101</v>
      </c>
      <c r="H292" s="24" t="s">
        <v>457</v>
      </c>
      <c r="K292" s="34" t="s">
        <v>303</v>
      </c>
      <c r="L292" s="34" t="s">
        <v>303</v>
      </c>
      <c r="M292" s="34" t="s">
        <v>303</v>
      </c>
      <c r="N292" s="34" t="s">
        <v>303</v>
      </c>
      <c r="O292" s="34" t="s">
        <v>303</v>
      </c>
      <c r="P292" s="34" t="s">
        <v>303</v>
      </c>
      <c r="Q292" s="34" t="s">
        <v>303</v>
      </c>
      <c r="R292" s="34"/>
      <c r="S292" s="34"/>
      <c r="T292" s="34"/>
      <c r="U292" s="34"/>
      <c r="V292" s="34"/>
      <c r="W292" s="34"/>
      <c r="X292" s="34"/>
      <c r="Y292" s="34"/>
      <c r="Z292" s="34"/>
      <c r="AA292" s="34"/>
      <c r="AD292" s="37" t="s">
        <v>309</v>
      </c>
      <c r="AE292" s="38"/>
      <c r="AF292" s="37"/>
      <c r="AG292" s="38"/>
      <c r="AH292" s="37"/>
      <c r="AI292" s="38"/>
      <c r="AJ292" s="37"/>
      <c r="AK292" s="38"/>
      <c r="AL292" s="37"/>
      <c r="AM292" s="38"/>
      <c r="AN292" s="37"/>
      <c r="AO292" s="38"/>
      <c r="AP292" s="37"/>
      <c r="AQ292" s="38"/>
      <c r="AR292" s="38"/>
      <c r="AS292" s="37"/>
      <c r="AT292" s="12" t="str">
        <f t="shared" si="26"/>
        <v>C</v>
      </c>
      <c r="AU292" s="61" t="str">
        <f t="shared" si="27"/>
        <v>filled</v>
      </c>
    </row>
    <row r="293" spans="2:47" ht="16.5" thickBot="1">
      <c r="B293" s="52">
        <v>44401</v>
      </c>
      <c r="C293" s="37" t="s">
        <v>63</v>
      </c>
      <c r="D293" s="14">
        <v>44597</v>
      </c>
      <c r="E293">
        <v>700</v>
      </c>
      <c r="F293">
        <v>3.3</v>
      </c>
      <c r="G293" s="79" t="s">
        <v>35</v>
      </c>
      <c r="H293" s="24" t="s">
        <v>458</v>
      </c>
      <c r="K293" s="34" t="s">
        <v>303</v>
      </c>
      <c r="L293" s="34" t="s">
        <v>303</v>
      </c>
      <c r="M293" s="34" t="s">
        <v>303</v>
      </c>
      <c r="N293" s="34" t="s">
        <v>303</v>
      </c>
      <c r="O293" s="34" t="s">
        <v>303</v>
      </c>
      <c r="P293" s="34" t="s">
        <v>303</v>
      </c>
      <c r="Q293" s="34" t="s">
        <v>303</v>
      </c>
      <c r="R293" s="34"/>
      <c r="S293" s="34"/>
      <c r="T293" s="34"/>
      <c r="U293" s="34"/>
      <c r="V293" s="34"/>
      <c r="W293" s="34"/>
      <c r="X293" s="34"/>
      <c r="Y293" s="34"/>
      <c r="Z293" s="34"/>
      <c r="AA293" s="34"/>
      <c r="AD293" s="37"/>
      <c r="AE293" s="38"/>
      <c r="AF293" s="37"/>
      <c r="AG293" s="38"/>
      <c r="AH293" s="37"/>
      <c r="AI293" s="38"/>
      <c r="AJ293" s="37"/>
      <c r="AK293" s="38"/>
      <c r="AL293" s="37"/>
      <c r="AM293" s="38"/>
      <c r="AN293" s="37" t="s">
        <v>310</v>
      </c>
      <c r="AO293" s="38"/>
      <c r="AP293" s="37"/>
      <c r="AQ293" s="38"/>
      <c r="AR293" s="38"/>
      <c r="AS293" s="37"/>
      <c r="AT293" s="12" t="str">
        <f t="shared" si="26"/>
        <v>W</v>
      </c>
      <c r="AU293" s="61" t="str">
        <f t="shared" si="27"/>
        <v>filled</v>
      </c>
    </row>
    <row r="294" spans="2:47" ht="16.5" thickBot="1">
      <c r="B294" s="52">
        <v>44404</v>
      </c>
      <c r="C294" s="37" t="s">
        <v>63</v>
      </c>
      <c r="D294" s="14">
        <v>44597</v>
      </c>
      <c r="E294">
        <v>700</v>
      </c>
      <c r="F294">
        <v>3.85</v>
      </c>
      <c r="G294" s="79" t="s">
        <v>239</v>
      </c>
      <c r="H294" s="24" t="s">
        <v>459</v>
      </c>
      <c r="K294" s="34" t="s">
        <v>303</v>
      </c>
      <c r="L294" s="34" t="s">
        <v>303</v>
      </c>
      <c r="M294" s="34" t="s">
        <v>303</v>
      </c>
      <c r="N294" s="34" t="s">
        <v>303</v>
      </c>
      <c r="O294" s="34" t="s">
        <v>303</v>
      </c>
      <c r="P294" s="34" t="s">
        <v>303</v>
      </c>
      <c r="Q294" s="34" t="s">
        <v>303</v>
      </c>
      <c r="R294" s="34"/>
      <c r="S294" s="34"/>
      <c r="T294" s="34"/>
      <c r="U294" s="34"/>
      <c r="V294" s="34"/>
      <c r="W294" s="34"/>
      <c r="X294" s="34"/>
      <c r="Y294" s="34"/>
      <c r="Z294" s="34"/>
      <c r="AA294" s="34"/>
      <c r="AD294" s="37"/>
      <c r="AE294" s="38"/>
      <c r="AF294" s="37"/>
      <c r="AG294" s="38"/>
      <c r="AH294" s="37"/>
      <c r="AI294" s="38"/>
      <c r="AJ294" s="37"/>
      <c r="AK294" s="38"/>
      <c r="AL294" s="37"/>
      <c r="AM294" s="38"/>
      <c r="AN294" s="37"/>
      <c r="AO294" s="38"/>
      <c r="AP294" s="37" t="s">
        <v>310</v>
      </c>
      <c r="AQ294" s="38"/>
      <c r="AR294" s="38"/>
      <c r="AS294" s="37"/>
      <c r="AT294" s="12" t="str">
        <f t="shared" si="26"/>
        <v>W</v>
      </c>
      <c r="AU294" s="61" t="str">
        <f t="shared" si="27"/>
        <v>filled</v>
      </c>
    </row>
    <row r="295" spans="2:47" ht="16.5" thickBot="1">
      <c r="B295" s="52">
        <v>44405</v>
      </c>
      <c r="C295" s="37" t="s">
        <v>32</v>
      </c>
      <c r="D295" s="14">
        <v>44597</v>
      </c>
      <c r="E295">
        <v>700</v>
      </c>
      <c r="F295">
        <v>2.3833333333333333</v>
      </c>
      <c r="G295" s="79" t="s">
        <v>173</v>
      </c>
      <c r="H295" s="24" t="s">
        <v>460</v>
      </c>
      <c r="K295" s="34" t="s">
        <v>303</v>
      </c>
      <c r="L295" s="34" t="s">
        <v>303</v>
      </c>
      <c r="M295" s="34" t="s">
        <v>303</v>
      </c>
      <c r="N295" s="34" t="s">
        <v>303</v>
      </c>
      <c r="O295" s="34" t="s">
        <v>303</v>
      </c>
      <c r="P295" s="34" t="s">
        <v>303</v>
      </c>
      <c r="Q295" s="34" t="s">
        <v>303</v>
      </c>
      <c r="R295" s="34"/>
      <c r="S295" s="34"/>
      <c r="T295" s="34"/>
      <c r="U295" s="34"/>
      <c r="V295" s="34"/>
      <c r="W295" s="34"/>
      <c r="X295" s="34"/>
      <c r="Y295" s="34"/>
      <c r="Z295" s="34"/>
      <c r="AA295" s="34"/>
      <c r="AD295" s="37"/>
      <c r="AE295" s="38"/>
      <c r="AF295" s="37"/>
      <c r="AG295" s="38"/>
      <c r="AH295" s="37"/>
      <c r="AI295" s="38" t="s">
        <v>309</v>
      </c>
      <c r="AJ295" s="37"/>
      <c r="AK295" s="38"/>
      <c r="AL295" s="37"/>
      <c r="AM295" s="38"/>
      <c r="AN295" s="37"/>
      <c r="AO295" s="38"/>
      <c r="AP295" s="37"/>
      <c r="AQ295" s="38"/>
      <c r="AR295" s="38"/>
      <c r="AS295" s="37"/>
      <c r="AT295" s="12" t="str">
        <f t="shared" si="26"/>
        <v>C</v>
      </c>
      <c r="AU295" s="61" t="str">
        <f t="shared" si="27"/>
        <v>filled</v>
      </c>
    </row>
    <row r="296" spans="2:47" ht="16.5" thickBot="1">
      <c r="B296" s="52">
        <v>44406</v>
      </c>
      <c r="C296" s="37" t="s">
        <v>32</v>
      </c>
      <c r="D296" s="14">
        <v>44597</v>
      </c>
      <c r="E296">
        <v>700</v>
      </c>
      <c r="F296">
        <v>3.7</v>
      </c>
      <c r="G296" s="79" t="s">
        <v>178</v>
      </c>
      <c r="H296" s="24" t="s">
        <v>461</v>
      </c>
      <c r="K296" s="34" t="s">
        <v>303</v>
      </c>
      <c r="L296" s="34" t="s">
        <v>303</v>
      </c>
      <c r="M296" s="34" t="s">
        <v>303</v>
      </c>
      <c r="N296" s="34" t="s">
        <v>303</v>
      </c>
      <c r="O296" s="34" t="s">
        <v>303</v>
      </c>
      <c r="P296" s="34" t="s">
        <v>303</v>
      </c>
      <c r="Q296" s="34" t="s">
        <v>303</v>
      </c>
      <c r="R296" s="34"/>
      <c r="S296" s="34"/>
      <c r="T296" s="34"/>
      <c r="U296" s="34"/>
      <c r="V296" s="34"/>
      <c r="W296" s="34"/>
      <c r="X296" s="34"/>
      <c r="Y296" s="34"/>
      <c r="Z296" s="34"/>
      <c r="AA296" s="34"/>
      <c r="AD296" s="37"/>
      <c r="AE296" s="38"/>
      <c r="AF296" s="37"/>
      <c r="AG296" s="38"/>
      <c r="AH296" s="37"/>
      <c r="AI296" s="38"/>
      <c r="AJ296" s="37"/>
      <c r="AK296" s="38"/>
      <c r="AL296" s="37"/>
      <c r="AM296" s="38"/>
      <c r="AN296" s="37"/>
      <c r="AO296" s="38"/>
      <c r="AP296" s="37"/>
      <c r="AQ296" s="38" t="s">
        <v>309</v>
      </c>
      <c r="AR296" s="38"/>
      <c r="AS296" s="37"/>
      <c r="AT296" s="12" t="str">
        <f t="shared" si="26"/>
        <v>C</v>
      </c>
      <c r="AU296" s="61" t="str">
        <f t="shared" si="27"/>
        <v>filled</v>
      </c>
    </row>
    <row r="297" spans="2:47" ht="16.5" thickBot="1">
      <c r="B297" s="52">
        <v>44407</v>
      </c>
      <c r="C297" s="37" t="s">
        <v>310</v>
      </c>
      <c r="D297" s="14">
        <v>44603</v>
      </c>
      <c r="E297">
        <v>700</v>
      </c>
      <c r="F297">
        <v>3.0666666666666669</v>
      </c>
      <c r="G297" s="79" t="s">
        <v>45</v>
      </c>
      <c r="H297" s="24" t="s">
        <v>464</v>
      </c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  <c r="AA297" s="34"/>
      <c r="AD297" s="37"/>
      <c r="AE297" s="38"/>
      <c r="AF297" s="37"/>
      <c r="AG297" s="38"/>
      <c r="AH297" s="37" t="s">
        <v>63</v>
      </c>
      <c r="AI297" s="38"/>
      <c r="AJ297" s="37"/>
      <c r="AK297" s="38"/>
      <c r="AL297" s="37"/>
      <c r="AM297" s="38"/>
      <c r="AN297" s="37"/>
      <c r="AO297" s="38"/>
      <c r="AP297" s="37"/>
      <c r="AQ297" s="38"/>
      <c r="AR297" s="38"/>
      <c r="AS297" s="37"/>
      <c r="AT297" s="12" t="str">
        <f t="shared" si="26"/>
        <v>W</v>
      </c>
      <c r="AU297" s="61" t="str">
        <f t="shared" si="27"/>
        <v>filled</v>
      </c>
    </row>
    <row r="298" spans="2:47" ht="16.5" thickBot="1">
      <c r="B298" s="52">
        <v>44408</v>
      </c>
      <c r="C298" s="37" t="s">
        <v>309</v>
      </c>
      <c r="D298" s="14">
        <v>44603</v>
      </c>
      <c r="E298">
        <v>700</v>
      </c>
      <c r="F298">
        <v>3.0166666666666666</v>
      </c>
      <c r="G298" s="79" t="s">
        <v>45</v>
      </c>
      <c r="H298" s="24" t="s">
        <v>465</v>
      </c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  <c r="AA298" s="34"/>
      <c r="AD298" s="37"/>
      <c r="AE298" s="38"/>
      <c r="AF298" s="37"/>
      <c r="AG298" s="38"/>
      <c r="AH298" s="37" t="s">
        <v>32</v>
      </c>
      <c r="AI298" s="38"/>
      <c r="AJ298" s="37"/>
      <c r="AK298" s="38"/>
      <c r="AL298" s="37"/>
      <c r="AM298" s="38"/>
      <c r="AN298" s="37"/>
      <c r="AO298" s="38"/>
      <c r="AP298" s="37"/>
      <c r="AQ298" s="38"/>
      <c r="AR298" s="38"/>
      <c r="AS298" s="37"/>
      <c r="AT298" s="12" t="str">
        <f t="shared" si="26"/>
        <v>C</v>
      </c>
      <c r="AU298" s="61" t="str">
        <f t="shared" si="27"/>
        <v>filled</v>
      </c>
    </row>
    <row r="299" spans="2:47" ht="15.75">
      <c r="B299" s="54"/>
      <c r="C299" s="37" t="s">
        <v>309</v>
      </c>
      <c r="D299" s="14">
        <v>44603</v>
      </c>
      <c r="E299">
        <v>700</v>
      </c>
      <c r="F299">
        <v>3.1333333333333333</v>
      </c>
      <c r="G299" s="79" t="s">
        <v>45</v>
      </c>
      <c r="H299" s="24" t="s">
        <v>466</v>
      </c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  <c r="AA299" s="34"/>
      <c r="AD299" s="37"/>
      <c r="AE299" s="38"/>
      <c r="AF299" s="37"/>
      <c r="AG299" s="38"/>
      <c r="AH299" s="37" t="s">
        <v>32</v>
      </c>
      <c r="AI299" s="38"/>
      <c r="AJ299" s="37"/>
      <c r="AK299" s="38"/>
      <c r="AL299" s="37"/>
      <c r="AM299" s="38"/>
      <c r="AN299" s="37"/>
      <c r="AO299" s="38"/>
      <c r="AP299" s="37"/>
      <c r="AQ299" s="38"/>
      <c r="AR299" s="38"/>
      <c r="AS299" s="37"/>
      <c r="AT299" s="12" t="str">
        <f t="shared" si="26"/>
        <v>C</v>
      </c>
      <c r="AU299" s="61" t="str">
        <f t="shared" si="27"/>
        <v>filled</v>
      </c>
    </row>
    <row r="300" spans="2:47" ht="15.75">
      <c r="B300" s="54"/>
      <c r="C300" s="37" t="s">
        <v>309</v>
      </c>
      <c r="D300" s="14">
        <v>44603</v>
      </c>
      <c r="E300">
        <v>700</v>
      </c>
      <c r="F300">
        <v>1.05</v>
      </c>
      <c r="G300" s="79" t="s">
        <v>101</v>
      </c>
      <c r="H300" s="24" t="s">
        <v>467</v>
      </c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  <c r="AA300" s="34"/>
      <c r="AD300" s="37" t="s">
        <v>32</v>
      </c>
      <c r="AE300" s="38"/>
      <c r="AF300" s="37"/>
      <c r="AG300" s="38"/>
      <c r="AH300" s="37"/>
      <c r="AI300" s="38"/>
      <c r="AJ300" s="37"/>
      <c r="AK300" s="38"/>
      <c r="AL300" s="37"/>
      <c r="AM300" s="38"/>
      <c r="AN300" s="37"/>
      <c r="AO300" s="38"/>
      <c r="AP300" s="37"/>
      <c r="AQ300" s="38"/>
      <c r="AR300" s="38"/>
      <c r="AS300" s="37"/>
      <c r="AT300" s="12" t="str">
        <f t="shared" si="26"/>
        <v>C</v>
      </c>
      <c r="AU300" s="61" t="str">
        <f t="shared" si="27"/>
        <v>filled</v>
      </c>
    </row>
    <row r="301" spans="2:47" ht="16.5" thickBot="1">
      <c r="B301" s="54"/>
      <c r="C301" s="37" t="s">
        <v>309</v>
      </c>
      <c r="D301" s="14">
        <v>44603</v>
      </c>
      <c r="E301">
        <v>700</v>
      </c>
      <c r="F301">
        <v>1.1000000000000001</v>
      </c>
      <c r="G301" s="79" t="s">
        <v>101</v>
      </c>
      <c r="H301" s="24" t="s">
        <v>468</v>
      </c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  <c r="AA301" s="34"/>
      <c r="AD301" s="37" t="s">
        <v>32</v>
      </c>
      <c r="AE301" s="38"/>
      <c r="AF301" s="37"/>
      <c r="AG301" s="38"/>
      <c r="AH301" s="37"/>
      <c r="AI301" s="38"/>
      <c r="AJ301" s="37"/>
      <c r="AK301" s="38"/>
      <c r="AL301" s="37"/>
      <c r="AM301" s="38"/>
      <c r="AN301" s="37"/>
      <c r="AO301" s="38"/>
      <c r="AP301" s="37"/>
      <c r="AQ301" s="38"/>
      <c r="AR301" s="38"/>
      <c r="AS301" s="37"/>
      <c r="AT301" s="12" t="str">
        <f t="shared" si="26"/>
        <v>C</v>
      </c>
      <c r="AU301" s="61" t="str">
        <f t="shared" si="27"/>
        <v>filled</v>
      </c>
    </row>
    <row r="302" spans="2:47" ht="16.5" thickBot="1">
      <c r="B302" s="56" t="s">
        <v>155</v>
      </c>
      <c r="C302" s="37" t="s">
        <v>310</v>
      </c>
      <c r="D302" s="14">
        <v>44603</v>
      </c>
      <c r="E302">
        <v>700</v>
      </c>
      <c r="F302">
        <v>1.1000000000000001</v>
      </c>
      <c r="G302" s="79" t="s">
        <v>101</v>
      </c>
      <c r="H302" s="24" t="s">
        <v>469</v>
      </c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  <c r="AA302" s="34"/>
      <c r="AD302" s="37" t="s">
        <v>63</v>
      </c>
      <c r="AE302" s="38"/>
      <c r="AF302" s="37"/>
      <c r="AG302" s="38"/>
      <c r="AH302" s="37"/>
      <c r="AI302" s="38"/>
      <c r="AJ302" s="37"/>
      <c r="AK302" s="38"/>
      <c r="AL302" s="37"/>
      <c r="AM302" s="38"/>
      <c r="AN302" s="37"/>
      <c r="AO302" s="38"/>
      <c r="AP302" s="37"/>
      <c r="AQ302" s="38"/>
      <c r="AR302" s="38"/>
      <c r="AS302" s="37"/>
      <c r="AT302" s="12" t="str">
        <f t="shared" si="26"/>
        <v>W</v>
      </c>
      <c r="AU302" s="61" t="str">
        <f t="shared" si="27"/>
        <v>filled</v>
      </c>
    </row>
    <row r="303" spans="2:47" ht="16.5" thickBot="1">
      <c r="B303" s="51" t="s">
        <v>24</v>
      </c>
      <c r="C303" s="37" t="s">
        <v>310</v>
      </c>
      <c r="D303" s="14">
        <v>44601</v>
      </c>
      <c r="E303">
        <v>700</v>
      </c>
      <c r="F303">
        <v>3.1166666666666667</v>
      </c>
      <c r="G303" s="79" t="s">
        <v>173</v>
      </c>
      <c r="H303" s="24" t="s">
        <v>470</v>
      </c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  <c r="AA303" s="34"/>
      <c r="AD303" s="37"/>
      <c r="AE303" s="38"/>
      <c r="AF303" s="37"/>
      <c r="AG303" s="38"/>
      <c r="AH303" s="37"/>
      <c r="AI303" s="38" t="s">
        <v>63</v>
      </c>
      <c r="AJ303" s="37"/>
      <c r="AK303" s="38"/>
      <c r="AL303" s="37"/>
      <c r="AM303" s="38"/>
      <c r="AN303" s="37"/>
      <c r="AO303" s="38"/>
      <c r="AP303" s="37"/>
      <c r="AQ303" s="38"/>
      <c r="AR303" s="38"/>
      <c r="AS303" s="37"/>
      <c r="AT303" s="12" t="str">
        <f t="shared" si="26"/>
        <v>W</v>
      </c>
      <c r="AU303" s="61" t="str">
        <f t="shared" si="27"/>
        <v>filled</v>
      </c>
    </row>
    <row r="304" spans="2:47" ht="16.5" thickBot="1">
      <c r="B304" s="52">
        <v>44411</v>
      </c>
      <c r="C304" s="37" t="s">
        <v>309</v>
      </c>
      <c r="D304" s="14">
        <v>44601</v>
      </c>
      <c r="E304">
        <v>700</v>
      </c>
      <c r="F304">
        <v>3.1</v>
      </c>
      <c r="G304" s="79" t="s">
        <v>173</v>
      </c>
      <c r="H304" s="24" t="s">
        <v>471</v>
      </c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  <c r="AA304" s="34"/>
      <c r="AD304" s="37"/>
      <c r="AE304" s="38"/>
      <c r="AF304" s="37"/>
      <c r="AG304" s="38"/>
      <c r="AH304" s="37"/>
      <c r="AI304" s="38" t="s">
        <v>32</v>
      </c>
      <c r="AJ304" s="37"/>
      <c r="AK304" s="38"/>
      <c r="AL304" s="37"/>
      <c r="AM304" s="38"/>
      <c r="AN304" s="37"/>
      <c r="AO304" s="38"/>
      <c r="AP304" s="37"/>
      <c r="AQ304" s="38"/>
      <c r="AR304" s="38"/>
      <c r="AS304" s="37"/>
      <c r="AT304" s="12" t="str">
        <f t="shared" si="26"/>
        <v>C</v>
      </c>
      <c r="AU304" s="61" t="str">
        <f t="shared" si="27"/>
        <v>filled</v>
      </c>
    </row>
    <row r="305" spans="2:47" ht="16.5" thickBot="1">
      <c r="B305" s="52">
        <v>44412</v>
      </c>
      <c r="C305" s="37" t="s">
        <v>309</v>
      </c>
      <c r="D305" s="14">
        <v>44601</v>
      </c>
      <c r="E305">
        <v>700</v>
      </c>
      <c r="F305">
        <v>3.0833333333333335</v>
      </c>
      <c r="G305" s="79" t="s">
        <v>47</v>
      </c>
      <c r="H305" s="24" t="s">
        <v>472</v>
      </c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4"/>
      <c r="AD305" s="37"/>
      <c r="AE305" s="38" t="s">
        <v>32</v>
      </c>
      <c r="AF305" s="37"/>
      <c r="AG305" s="38"/>
      <c r="AH305" s="37"/>
      <c r="AI305" s="38"/>
      <c r="AJ305" s="37"/>
      <c r="AK305" s="38"/>
      <c r="AL305" s="37"/>
      <c r="AM305" s="38"/>
      <c r="AN305" s="37"/>
      <c r="AO305" s="38"/>
      <c r="AP305" s="37"/>
      <c r="AQ305" s="38"/>
      <c r="AR305" s="38"/>
      <c r="AS305" s="37"/>
      <c r="AT305" s="12" t="str">
        <f t="shared" si="26"/>
        <v>C</v>
      </c>
      <c r="AU305" s="61" t="str">
        <f t="shared" si="27"/>
        <v>filled</v>
      </c>
    </row>
    <row r="306" spans="2:47" ht="16.5" thickBot="1">
      <c r="B306" s="52">
        <v>44413</v>
      </c>
      <c r="C306" s="37" t="s">
        <v>309</v>
      </c>
      <c r="D306" s="14">
        <v>44601</v>
      </c>
      <c r="E306">
        <v>700</v>
      </c>
      <c r="F306">
        <v>1.1333333333333333</v>
      </c>
      <c r="G306" s="79" t="s">
        <v>173</v>
      </c>
      <c r="H306" s="24" t="s">
        <v>473</v>
      </c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  <c r="AA306" s="34"/>
      <c r="AD306" s="37"/>
      <c r="AE306" s="38"/>
      <c r="AF306" s="37"/>
      <c r="AG306" s="38"/>
      <c r="AH306" s="37"/>
      <c r="AI306" s="38" t="s">
        <v>32</v>
      </c>
      <c r="AJ306" s="37"/>
      <c r="AK306" s="38"/>
      <c r="AL306" s="37"/>
      <c r="AM306" s="38"/>
      <c r="AN306" s="37"/>
      <c r="AO306" s="38"/>
      <c r="AP306" s="37"/>
      <c r="AQ306" s="38"/>
      <c r="AR306" s="38"/>
      <c r="AS306" s="37"/>
      <c r="AT306" s="12" t="str">
        <f t="shared" si="26"/>
        <v>C</v>
      </c>
      <c r="AU306" s="61" t="str">
        <f t="shared" si="27"/>
        <v>filled</v>
      </c>
    </row>
    <row r="307" spans="2:47" ht="16.5" thickBot="1">
      <c r="B307" s="52">
        <v>44414</v>
      </c>
      <c r="C307" s="37" t="s">
        <v>309</v>
      </c>
      <c r="D307" s="14">
        <v>44601</v>
      </c>
      <c r="E307">
        <v>700</v>
      </c>
      <c r="F307">
        <v>3.1333333333333333</v>
      </c>
      <c r="G307" s="79" t="s">
        <v>173</v>
      </c>
      <c r="H307" s="24" t="s">
        <v>474</v>
      </c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  <c r="AA307" s="34"/>
      <c r="AD307" s="37"/>
      <c r="AE307" s="38"/>
      <c r="AF307" s="37"/>
      <c r="AG307" s="38"/>
      <c r="AH307" s="37"/>
      <c r="AI307" s="38" t="s">
        <v>32</v>
      </c>
      <c r="AJ307" s="37"/>
      <c r="AK307" s="38"/>
      <c r="AL307" s="37"/>
      <c r="AM307" s="38"/>
      <c r="AN307" s="37"/>
      <c r="AO307" s="38"/>
      <c r="AP307" s="37"/>
      <c r="AQ307" s="38"/>
      <c r="AR307" s="38"/>
      <c r="AS307" s="37"/>
      <c r="AT307" s="12" t="str">
        <f t="shared" si="26"/>
        <v>C</v>
      </c>
      <c r="AU307" s="61" t="str">
        <f t="shared" si="27"/>
        <v>filled</v>
      </c>
    </row>
    <row r="308" spans="2:47" ht="16.5" thickBot="1">
      <c r="B308" s="52">
        <v>44415</v>
      </c>
      <c r="C308" s="37" t="s">
        <v>309</v>
      </c>
      <c r="D308" s="14">
        <v>44601</v>
      </c>
      <c r="E308">
        <v>700</v>
      </c>
      <c r="F308">
        <v>3.1</v>
      </c>
      <c r="G308" s="79" t="s">
        <v>173</v>
      </c>
      <c r="H308" s="24" t="s">
        <v>475</v>
      </c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  <c r="AA308" s="34"/>
      <c r="AD308" s="37"/>
      <c r="AE308" s="38"/>
      <c r="AF308" s="37"/>
      <c r="AG308" s="38"/>
      <c r="AH308" s="37"/>
      <c r="AI308" s="38" t="s">
        <v>32</v>
      </c>
      <c r="AJ308" s="37"/>
      <c r="AK308" s="38"/>
      <c r="AL308" s="37"/>
      <c r="AM308" s="38"/>
      <c r="AN308" s="37"/>
      <c r="AO308" s="38"/>
      <c r="AP308" s="37"/>
      <c r="AQ308" s="38"/>
      <c r="AR308" s="38"/>
      <c r="AS308" s="37"/>
      <c r="AT308" s="12" t="str">
        <f t="shared" si="26"/>
        <v>C</v>
      </c>
      <c r="AU308" s="61" t="str">
        <f t="shared" si="27"/>
        <v>filled</v>
      </c>
    </row>
    <row r="309" spans="2:47" ht="16.5" thickBot="1">
      <c r="B309" s="52">
        <v>44418</v>
      </c>
      <c r="C309" s="37" t="s">
        <v>310</v>
      </c>
      <c r="D309" s="14">
        <v>44601</v>
      </c>
      <c r="E309">
        <v>700</v>
      </c>
      <c r="F309">
        <v>3.3333333333333333E-2</v>
      </c>
      <c r="G309" s="79" t="s">
        <v>173</v>
      </c>
      <c r="H309" s="24" t="s">
        <v>476</v>
      </c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  <c r="AA309" s="34"/>
      <c r="AD309" s="37"/>
      <c r="AE309" s="38"/>
      <c r="AF309" s="37"/>
      <c r="AG309" s="38"/>
      <c r="AH309" s="37"/>
      <c r="AI309" s="38" t="s">
        <v>63</v>
      </c>
      <c r="AJ309" s="37"/>
      <c r="AK309" s="38"/>
      <c r="AL309" s="37"/>
      <c r="AM309" s="38"/>
      <c r="AN309" s="37"/>
      <c r="AO309" s="38"/>
      <c r="AP309" s="37"/>
      <c r="AQ309" s="38"/>
      <c r="AR309" s="38"/>
      <c r="AS309" s="37"/>
      <c r="AT309" s="12" t="str">
        <f t="shared" si="26"/>
        <v>W</v>
      </c>
      <c r="AU309" s="61" t="str">
        <f t="shared" si="27"/>
        <v>filled</v>
      </c>
    </row>
    <row r="310" spans="2:47" ht="16.5" thickBot="1">
      <c r="B310" s="52">
        <v>44419</v>
      </c>
      <c r="C310" s="37" t="s">
        <v>309</v>
      </c>
      <c r="D310" s="14">
        <v>44601</v>
      </c>
      <c r="E310">
        <v>700</v>
      </c>
      <c r="F310">
        <v>2.15</v>
      </c>
      <c r="G310" s="79" t="s">
        <v>173</v>
      </c>
      <c r="H310" s="24" t="s">
        <v>477</v>
      </c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  <c r="AA310" s="34"/>
      <c r="AD310" s="37"/>
      <c r="AE310" s="38"/>
      <c r="AF310" s="37"/>
      <c r="AG310" s="38"/>
      <c r="AH310" s="37"/>
      <c r="AI310" s="38" t="s">
        <v>32</v>
      </c>
      <c r="AJ310" s="37"/>
      <c r="AK310" s="38"/>
      <c r="AL310" s="37"/>
      <c r="AM310" s="38"/>
      <c r="AN310" s="37"/>
      <c r="AO310" s="38"/>
      <c r="AP310" s="37"/>
      <c r="AQ310" s="38"/>
      <c r="AR310" s="38"/>
      <c r="AS310" s="37"/>
      <c r="AT310" s="12" t="str">
        <f t="shared" si="26"/>
        <v>C</v>
      </c>
      <c r="AU310" s="61" t="str">
        <f t="shared" si="27"/>
        <v>filled</v>
      </c>
    </row>
    <row r="311" spans="2:47" ht="16.5" thickBot="1">
      <c r="B311" s="52">
        <v>44420</v>
      </c>
      <c r="C311" s="37" t="s">
        <v>309</v>
      </c>
      <c r="D311" s="14">
        <v>44601</v>
      </c>
      <c r="E311" t="s">
        <v>38</v>
      </c>
      <c r="F311">
        <v>2.1333333333333333</v>
      </c>
      <c r="G311" s="79" t="s">
        <v>173</v>
      </c>
      <c r="H311" s="24" t="s">
        <v>478</v>
      </c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  <c r="AA311" s="34"/>
      <c r="AD311" s="37"/>
      <c r="AE311" s="38"/>
      <c r="AF311" s="37"/>
      <c r="AG311" s="38"/>
      <c r="AH311" s="37"/>
      <c r="AI311" s="38" t="s">
        <v>32</v>
      </c>
      <c r="AJ311" s="37"/>
      <c r="AK311" s="38"/>
      <c r="AL311" s="37"/>
      <c r="AM311" s="38"/>
      <c r="AN311" s="37"/>
      <c r="AO311" s="38"/>
      <c r="AP311" s="37"/>
      <c r="AQ311" s="38"/>
      <c r="AR311" s="38"/>
      <c r="AS311" s="37"/>
      <c r="AT311" s="12" t="str">
        <f t="shared" si="26"/>
        <v>C</v>
      </c>
      <c r="AU311" s="61" t="str">
        <f t="shared" si="27"/>
        <v>filled</v>
      </c>
    </row>
    <row r="312" spans="2:47" ht="16.5" thickBot="1">
      <c r="B312" s="52">
        <v>44421</v>
      </c>
      <c r="C312" s="37" t="s">
        <v>309</v>
      </c>
      <c r="D312" s="14">
        <v>44601</v>
      </c>
      <c r="E312">
        <v>700</v>
      </c>
      <c r="F312">
        <v>2.0166666666666666</v>
      </c>
      <c r="G312" s="79" t="s">
        <v>173</v>
      </c>
      <c r="H312" s="24" t="s">
        <v>479</v>
      </c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  <c r="AA312" s="34"/>
      <c r="AD312" s="37"/>
      <c r="AE312" s="38"/>
      <c r="AF312" s="37"/>
      <c r="AG312" s="38"/>
      <c r="AH312" s="37"/>
      <c r="AI312" s="38" t="s">
        <v>32</v>
      </c>
      <c r="AJ312" s="37"/>
      <c r="AK312" s="38"/>
      <c r="AL312" s="37"/>
      <c r="AM312" s="38"/>
      <c r="AN312" s="37"/>
      <c r="AO312" s="38"/>
      <c r="AP312" s="37"/>
      <c r="AQ312" s="38"/>
      <c r="AR312" s="38"/>
      <c r="AS312" s="37"/>
      <c r="AT312" s="12" t="str">
        <f t="shared" si="26"/>
        <v>C</v>
      </c>
      <c r="AU312" s="61" t="str">
        <f t="shared" si="27"/>
        <v>filled</v>
      </c>
    </row>
    <row r="313" spans="2:47" ht="16.5" thickBot="1">
      <c r="B313" s="52">
        <v>44422</v>
      </c>
      <c r="C313" s="37" t="s">
        <v>309</v>
      </c>
      <c r="D313" s="14">
        <v>44601</v>
      </c>
      <c r="E313" t="s">
        <v>38</v>
      </c>
      <c r="F313">
        <v>1.05</v>
      </c>
      <c r="G313" s="79" t="s">
        <v>178</v>
      </c>
      <c r="H313" s="24" t="s">
        <v>480</v>
      </c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  <c r="AA313" s="34"/>
      <c r="AD313" s="37"/>
      <c r="AE313" s="38"/>
      <c r="AF313" s="37"/>
      <c r="AG313" s="38"/>
      <c r="AH313" s="37"/>
      <c r="AI313" s="38"/>
      <c r="AJ313" s="37"/>
      <c r="AK313" s="38"/>
      <c r="AL313" s="37"/>
      <c r="AM313" s="38"/>
      <c r="AN313" s="37"/>
      <c r="AO313" s="38"/>
      <c r="AP313" s="37"/>
      <c r="AQ313" s="38" t="s">
        <v>32</v>
      </c>
      <c r="AR313" s="38"/>
      <c r="AS313" s="37"/>
      <c r="AT313" s="12" t="str">
        <f t="shared" si="26"/>
        <v>C</v>
      </c>
      <c r="AU313" s="61" t="str">
        <f t="shared" si="27"/>
        <v>filled</v>
      </c>
    </row>
    <row r="314" spans="2:47" ht="16.5" thickBot="1">
      <c r="B314" s="52">
        <v>44425</v>
      </c>
      <c r="C314" s="37" t="s">
        <v>310</v>
      </c>
      <c r="D314" s="14">
        <v>44601</v>
      </c>
      <c r="E314">
        <v>700</v>
      </c>
      <c r="F314">
        <v>2.1333333333333333</v>
      </c>
      <c r="G314" s="79" t="s">
        <v>173</v>
      </c>
      <c r="H314" s="24" t="s">
        <v>481</v>
      </c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  <c r="AA314" s="34"/>
      <c r="AD314" s="37"/>
      <c r="AE314" s="38"/>
      <c r="AF314" s="37"/>
      <c r="AG314" s="38"/>
      <c r="AH314" s="37"/>
      <c r="AI314" s="38" t="s">
        <v>63</v>
      </c>
      <c r="AJ314" s="37"/>
      <c r="AK314" s="38"/>
      <c r="AL314" s="37"/>
      <c r="AM314" s="38"/>
      <c r="AN314" s="37"/>
      <c r="AO314" s="38"/>
      <c r="AP314" s="37"/>
      <c r="AQ314" s="38"/>
      <c r="AR314" s="38"/>
      <c r="AS314" s="37"/>
      <c r="AT314" s="12" t="str">
        <f t="shared" si="26"/>
        <v>W</v>
      </c>
      <c r="AU314" s="61" t="str">
        <f t="shared" si="27"/>
        <v>filled</v>
      </c>
    </row>
    <row r="315" spans="2:47" ht="16.5" thickBot="1">
      <c r="B315" s="52">
        <v>44426</v>
      </c>
      <c r="C315" s="37" t="s">
        <v>309</v>
      </c>
      <c r="D315" s="14">
        <v>44600</v>
      </c>
      <c r="E315">
        <v>700</v>
      </c>
      <c r="F315">
        <v>2.1166666666666667</v>
      </c>
      <c r="G315" s="79" t="s">
        <v>101</v>
      </c>
      <c r="H315" s="24" t="s">
        <v>482</v>
      </c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  <c r="AA315" s="34"/>
      <c r="AD315" s="37" t="s">
        <v>32</v>
      </c>
      <c r="AE315" s="38"/>
      <c r="AF315" s="37"/>
      <c r="AG315" s="38"/>
      <c r="AH315" s="37"/>
      <c r="AI315" s="38"/>
      <c r="AJ315" s="37"/>
      <c r="AK315" s="38"/>
      <c r="AL315" s="37"/>
      <c r="AM315" s="38"/>
      <c r="AN315" s="37"/>
      <c r="AO315" s="38"/>
      <c r="AP315" s="37"/>
      <c r="AQ315" s="38"/>
      <c r="AR315" s="38"/>
      <c r="AS315" s="37"/>
      <c r="AT315" s="12"/>
      <c r="AU315" s="61"/>
    </row>
    <row r="316" spans="2:47" ht="16.5" thickBot="1">
      <c r="B316" s="52">
        <v>44427</v>
      </c>
      <c r="C316" s="37" t="s">
        <v>309</v>
      </c>
      <c r="D316" s="14">
        <v>44600</v>
      </c>
      <c r="E316">
        <v>700</v>
      </c>
      <c r="F316">
        <v>6.1333333333333337</v>
      </c>
      <c r="G316" s="79" t="s">
        <v>34</v>
      </c>
      <c r="H316" s="24" t="s">
        <v>483</v>
      </c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  <c r="AA316" s="34"/>
      <c r="AD316" s="37"/>
      <c r="AE316" s="38"/>
      <c r="AF316" s="37"/>
      <c r="AG316" s="38" t="s">
        <v>32</v>
      </c>
      <c r="AH316" s="37"/>
      <c r="AI316" s="38"/>
      <c r="AJ316" s="37"/>
      <c r="AK316" s="38"/>
      <c r="AL316" s="37"/>
      <c r="AM316" s="38"/>
      <c r="AN316" s="37"/>
      <c r="AO316" s="38"/>
      <c r="AP316" s="37"/>
      <c r="AQ316" s="38"/>
      <c r="AR316" s="38"/>
      <c r="AS316" s="37"/>
      <c r="AT316" s="12"/>
      <c r="AU316" s="61"/>
    </row>
    <row r="317" spans="2:47" ht="16.5" thickBot="1">
      <c r="B317" s="52">
        <v>44428</v>
      </c>
      <c r="C317" s="37"/>
      <c r="D317" s="14"/>
      <c r="G317" s="79"/>
      <c r="H317" s="2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  <c r="AA317" s="34"/>
      <c r="AD317" s="37"/>
      <c r="AE317" s="38"/>
      <c r="AF317" s="37"/>
      <c r="AG317" s="38"/>
      <c r="AH317" s="37"/>
      <c r="AI317" s="38"/>
      <c r="AJ317" s="37"/>
      <c r="AK317" s="38"/>
      <c r="AL317" s="37"/>
      <c r="AM317" s="38"/>
      <c r="AN317" s="37"/>
      <c r="AO317" s="38"/>
      <c r="AP317" s="37"/>
      <c r="AQ317" s="38"/>
      <c r="AR317" s="38"/>
      <c r="AS317" s="37"/>
      <c r="AT317" s="12"/>
      <c r="AU317" s="61"/>
    </row>
    <row r="318" spans="2:47" ht="16.5" thickBot="1">
      <c r="B318" s="52">
        <v>44429</v>
      </c>
      <c r="C318" s="37"/>
      <c r="D318" s="14"/>
      <c r="G318" s="79"/>
      <c r="H318" s="2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  <c r="AA318" s="34"/>
      <c r="AD318" s="37"/>
      <c r="AE318" s="38"/>
      <c r="AF318" s="37"/>
      <c r="AG318" s="38"/>
      <c r="AH318" s="37"/>
      <c r="AI318" s="38"/>
      <c r="AJ318" s="37"/>
      <c r="AK318" s="38"/>
      <c r="AL318" s="37"/>
      <c r="AM318" s="38"/>
      <c r="AN318" s="37"/>
      <c r="AO318" s="38"/>
      <c r="AP318" s="37"/>
      <c r="AQ318" s="38"/>
      <c r="AR318" s="38"/>
      <c r="AS318" s="37"/>
      <c r="AT318" s="12"/>
      <c r="AU318" s="61"/>
    </row>
    <row r="319" spans="2:47" ht="16.5" thickBot="1">
      <c r="B319" s="52">
        <v>44432</v>
      </c>
      <c r="C319" s="37"/>
      <c r="D319" s="14"/>
      <c r="G319" s="79"/>
      <c r="H319" s="2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  <c r="AA319" s="34"/>
      <c r="AD319" s="37"/>
      <c r="AE319" s="38"/>
      <c r="AF319" s="37"/>
      <c r="AG319" s="38"/>
      <c r="AH319" s="37"/>
      <c r="AI319" s="38"/>
      <c r="AJ319" s="37"/>
      <c r="AK319" s="38"/>
      <c r="AL319" s="37"/>
      <c r="AM319" s="38"/>
      <c r="AN319" s="37"/>
      <c r="AO319" s="38"/>
      <c r="AP319" s="37"/>
      <c r="AQ319" s="38"/>
      <c r="AR319" s="38"/>
      <c r="AS319" s="37"/>
      <c r="AT319" s="12"/>
      <c r="AU319" s="61"/>
    </row>
    <row r="320" spans="2:47" ht="16.5" thickBot="1">
      <c r="B320" s="52">
        <v>44433</v>
      </c>
      <c r="C320" s="37"/>
      <c r="D320" s="14"/>
      <c r="G320" s="79"/>
      <c r="H320" s="2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  <c r="AA320" s="34"/>
      <c r="AD320" s="37"/>
      <c r="AE320" s="38"/>
      <c r="AF320" s="37"/>
      <c r="AG320" s="38"/>
      <c r="AH320" s="37"/>
      <c r="AI320" s="38"/>
      <c r="AJ320" s="37"/>
      <c r="AK320" s="38"/>
      <c r="AL320" s="37"/>
      <c r="AM320" s="38"/>
      <c r="AN320" s="37"/>
      <c r="AO320" s="38"/>
      <c r="AP320" s="37"/>
      <c r="AQ320" s="38"/>
      <c r="AR320" s="38"/>
      <c r="AS320" s="37"/>
      <c r="AT320" s="12"/>
      <c r="AU320" s="61"/>
    </row>
    <row r="321" spans="2:47" ht="16.5" thickBot="1">
      <c r="B321" s="52">
        <v>44434</v>
      </c>
      <c r="C321" s="37"/>
      <c r="D321" s="14"/>
      <c r="G321" s="79"/>
      <c r="H321" s="2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  <c r="AA321" s="34"/>
      <c r="AD321" s="37"/>
      <c r="AE321" s="38"/>
      <c r="AF321" s="37"/>
      <c r="AG321" s="38"/>
      <c r="AH321" s="37"/>
      <c r="AI321" s="38"/>
      <c r="AJ321" s="37"/>
      <c r="AK321" s="38"/>
      <c r="AL321" s="37"/>
      <c r="AM321" s="38"/>
      <c r="AN321" s="37"/>
      <c r="AO321" s="38"/>
      <c r="AP321" s="37"/>
      <c r="AQ321" s="38"/>
      <c r="AR321" s="38"/>
      <c r="AS321" s="37"/>
      <c r="AT321" s="12"/>
      <c r="AU321" s="61"/>
    </row>
    <row r="322" spans="2:47" ht="16.5" thickBot="1">
      <c r="B322" s="52">
        <v>44435</v>
      </c>
      <c r="C322" s="37"/>
      <c r="D322" s="14"/>
      <c r="G322" s="79"/>
      <c r="H322" s="2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  <c r="AA322" s="34"/>
      <c r="AD322" s="37"/>
      <c r="AE322" s="38"/>
      <c r="AF322" s="37"/>
      <c r="AG322" s="38"/>
      <c r="AH322" s="37"/>
      <c r="AI322" s="38"/>
      <c r="AJ322" s="37"/>
      <c r="AK322" s="38"/>
      <c r="AL322" s="37"/>
      <c r="AM322" s="38"/>
      <c r="AN322" s="37"/>
      <c r="AO322" s="38"/>
      <c r="AP322" s="37"/>
      <c r="AQ322" s="38"/>
      <c r="AR322" s="38"/>
      <c r="AS322" s="37"/>
      <c r="AT322" s="12"/>
      <c r="AU322" s="61"/>
    </row>
    <row r="323" spans="2:47" ht="16.5" thickBot="1">
      <c r="B323" s="52">
        <v>44436</v>
      </c>
      <c r="C323" s="37"/>
      <c r="D323" s="14"/>
      <c r="G323" s="79"/>
      <c r="H323" s="2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  <c r="AA323" s="34"/>
      <c r="AD323" s="37"/>
      <c r="AE323" s="38"/>
      <c r="AF323" s="37"/>
      <c r="AG323" s="38"/>
      <c r="AH323" s="37"/>
      <c r="AI323" s="38"/>
      <c r="AJ323" s="37"/>
      <c r="AK323" s="38"/>
      <c r="AL323" s="37"/>
      <c r="AM323" s="38"/>
      <c r="AN323" s="37"/>
      <c r="AO323" s="38"/>
      <c r="AP323" s="37"/>
      <c r="AQ323" s="38"/>
      <c r="AR323" s="38"/>
      <c r="AS323" s="37"/>
      <c r="AT323" s="12"/>
      <c r="AU323" s="61"/>
    </row>
    <row r="324" spans="2:47" ht="16.5" thickBot="1">
      <c r="B324" s="52">
        <v>44439</v>
      </c>
      <c r="C324" s="37"/>
      <c r="D324" s="14"/>
      <c r="G324" s="79"/>
      <c r="H324" s="2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  <c r="AA324" s="34"/>
      <c r="AD324" s="37"/>
      <c r="AE324" s="38"/>
      <c r="AF324" s="37"/>
      <c r="AG324" s="38"/>
      <c r="AH324" s="37"/>
      <c r="AI324" s="38"/>
      <c r="AJ324" s="37"/>
      <c r="AK324" s="38"/>
      <c r="AL324" s="37"/>
      <c r="AM324" s="38"/>
      <c r="AN324" s="37"/>
      <c r="AO324" s="38"/>
      <c r="AP324" s="37"/>
      <c r="AQ324" s="38"/>
      <c r="AR324" s="38"/>
      <c r="AS324" s="37"/>
      <c r="AT324" s="12"/>
      <c r="AU324" s="61"/>
    </row>
    <row r="325" spans="2:47" ht="15.75">
      <c r="B325" s="54"/>
      <c r="C325" s="37"/>
      <c r="D325" s="14"/>
      <c r="G325" s="79"/>
      <c r="H325" s="2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  <c r="AA325" s="34"/>
      <c r="AD325" s="37"/>
      <c r="AE325" s="38"/>
      <c r="AF325" s="37"/>
      <c r="AG325" s="38"/>
      <c r="AH325" s="37"/>
      <c r="AI325" s="38"/>
      <c r="AJ325" s="37"/>
      <c r="AK325" s="38"/>
      <c r="AL325" s="37"/>
      <c r="AM325" s="38"/>
      <c r="AN325" s="37"/>
      <c r="AO325" s="38"/>
      <c r="AP325" s="37"/>
      <c r="AQ325" s="38"/>
      <c r="AR325" s="38"/>
      <c r="AS325" s="37"/>
      <c r="AT325" s="12"/>
      <c r="AU325" s="61"/>
    </row>
    <row r="326" spans="2:47" ht="16.5" thickBot="1">
      <c r="B326" s="54"/>
      <c r="C326" s="37"/>
      <c r="D326" s="14"/>
      <c r="G326" s="79"/>
      <c r="H326" s="2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  <c r="AA326" s="34"/>
      <c r="AD326" s="37"/>
      <c r="AE326" s="38"/>
      <c r="AF326" s="37"/>
      <c r="AG326" s="38"/>
      <c r="AH326" s="37"/>
      <c r="AI326" s="38"/>
      <c r="AJ326" s="37"/>
      <c r="AK326" s="38"/>
      <c r="AL326" s="37"/>
      <c r="AM326" s="38"/>
      <c r="AN326" s="37"/>
      <c r="AO326" s="38"/>
      <c r="AP326" s="37"/>
      <c r="AQ326" s="38"/>
      <c r="AR326" s="38"/>
      <c r="AS326" s="37"/>
      <c r="AT326" s="12"/>
      <c r="AU326" s="61"/>
    </row>
    <row r="327" spans="2:47" ht="16.5" thickBot="1">
      <c r="B327" s="56" t="s">
        <v>156</v>
      </c>
      <c r="C327" s="37"/>
      <c r="D327" s="14"/>
      <c r="G327" s="79"/>
      <c r="H327" s="2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  <c r="AA327" s="34"/>
      <c r="AD327" s="37"/>
      <c r="AE327" s="38"/>
      <c r="AF327" s="37"/>
      <c r="AG327" s="38"/>
      <c r="AH327" s="37"/>
      <c r="AI327" s="38"/>
      <c r="AJ327" s="37"/>
      <c r="AK327" s="38"/>
      <c r="AL327" s="37"/>
      <c r="AM327" s="38"/>
      <c r="AN327" s="37"/>
      <c r="AO327" s="38"/>
      <c r="AP327" s="37"/>
      <c r="AQ327" s="38"/>
      <c r="AR327" s="38"/>
      <c r="AS327" s="37"/>
      <c r="AT327" s="12"/>
      <c r="AU327" s="61"/>
    </row>
    <row r="328" spans="2:47" ht="16.5" thickBot="1">
      <c r="B328" s="51" t="s">
        <v>24</v>
      </c>
      <c r="C328" s="37"/>
      <c r="D328" s="14"/>
      <c r="G328" s="79"/>
      <c r="H328" s="2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  <c r="AA328" s="34"/>
      <c r="AD328" s="37"/>
      <c r="AE328" s="38"/>
      <c r="AF328" s="37"/>
      <c r="AG328" s="38"/>
      <c r="AH328" s="37"/>
      <c r="AI328" s="38"/>
      <c r="AJ328" s="37"/>
      <c r="AK328" s="38"/>
      <c r="AL328" s="37"/>
      <c r="AM328" s="38"/>
      <c r="AN328" s="37"/>
      <c r="AO328" s="38"/>
      <c r="AP328" s="37"/>
      <c r="AQ328" s="38"/>
      <c r="AR328" s="38"/>
      <c r="AS328" s="37"/>
      <c r="AT328" s="12"/>
      <c r="AU328" s="61"/>
    </row>
    <row r="329" spans="2:47" ht="16.5" thickBot="1">
      <c r="B329" s="52">
        <v>44440</v>
      </c>
      <c r="C329" s="37"/>
      <c r="D329" s="14"/>
      <c r="G329" s="79"/>
      <c r="H329" s="2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  <c r="AA329" s="34"/>
      <c r="AD329" s="37"/>
      <c r="AE329" s="38"/>
      <c r="AF329" s="37"/>
      <c r="AG329" s="38"/>
      <c r="AH329" s="37"/>
      <c r="AI329" s="38"/>
      <c r="AJ329" s="37"/>
      <c r="AK329" s="38"/>
      <c r="AL329" s="37"/>
      <c r="AM329" s="38"/>
      <c r="AN329" s="37"/>
      <c r="AO329" s="38"/>
      <c r="AP329" s="37"/>
      <c r="AQ329" s="38"/>
      <c r="AR329" s="38"/>
      <c r="AS329" s="37"/>
      <c r="AT329" s="12"/>
      <c r="AU329" s="61"/>
    </row>
    <row r="330" spans="2:47" ht="16.5" thickBot="1">
      <c r="B330" s="52">
        <v>44441</v>
      </c>
      <c r="C330" s="37"/>
      <c r="D330" s="14"/>
      <c r="G330" s="79"/>
      <c r="H330" s="2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  <c r="AA330" s="34"/>
      <c r="AD330" s="37"/>
      <c r="AE330" s="38"/>
      <c r="AF330" s="37"/>
      <c r="AG330" s="38"/>
      <c r="AH330" s="37"/>
      <c r="AI330" s="38"/>
      <c r="AJ330" s="37"/>
      <c r="AK330" s="38"/>
      <c r="AL330" s="37"/>
      <c r="AM330" s="38"/>
      <c r="AN330" s="37"/>
      <c r="AO330" s="38"/>
      <c r="AP330" s="37"/>
      <c r="AQ330" s="38"/>
      <c r="AR330" s="38"/>
      <c r="AS330" s="37"/>
      <c r="AT330" s="12"/>
      <c r="AU330" s="61"/>
    </row>
    <row r="331" spans="2:47" ht="16.5" thickBot="1">
      <c r="B331" s="52">
        <v>44442</v>
      </c>
      <c r="C331" s="37"/>
      <c r="D331" s="14"/>
      <c r="G331" s="79"/>
      <c r="H331" s="2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  <c r="AA331" s="34"/>
      <c r="AD331" s="37"/>
      <c r="AE331" s="38"/>
      <c r="AF331" s="37"/>
      <c r="AG331" s="38"/>
      <c r="AH331" s="37"/>
      <c r="AI331" s="38"/>
      <c r="AJ331" s="37"/>
      <c r="AK331" s="38"/>
      <c r="AL331" s="37"/>
      <c r="AM331" s="38"/>
      <c r="AN331" s="37"/>
      <c r="AO331" s="38"/>
      <c r="AP331" s="37"/>
      <c r="AQ331" s="38"/>
      <c r="AR331" s="38"/>
      <c r="AS331" s="37"/>
      <c r="AT331" s="12"/>
      <c r="AU331" s="61"/>
    </row>
    <row r="332" spans="2:47" ht="16.5" thickBot="1">
      <c r="B332" s="52">
        <v>44443</v>
      </c>
      <c r="C332" s="37"/>
      <c r="D332" s="14"/>
      <c r="G332" s="79"/>
      <c r="H332" s="2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  <c r="AA332" s="34"/>
      <c r="AD332" s="37"/>
      <c r="AE332" s="38"/>
      <c r="AF332" s="37"/>
      <c r="AG332" s="38"/>
      <c r="AH332" s="37"/>
      <c r="AI332" s="38"/>
      <c r="AJ332" s="37"/>
      <c r="AK332" s="38"/>
      <c r="AL332" s="37"/>
      <c r="AM332" s="38"/>
      <c r="AN332" s="37"/>
      <c r="AO332" s="38"/>
      <c r="AP332" s="37"/>
      <c r="AQ332" s="38"/>
      <c r="AR332" s="38"/>
      <c r="AS332" s="37"/>
      <c r="AT332" s="12"/>
      <c r="AU332" s="61"/>
    </row>
    <row r="333" spans="2:47" ht="16.5" thickBot="1">
      <c r="B333" s="52">
        <v>44446</v>
      </c>
      <c r="C333" s="37"/>
      <c r="D333" s="14"/>
      <c r="G333" s="79"/>
      <c r="H333" s="2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  <c r="AA333" s="34"/>
      <c r="AD333" s="37"/>
      <c r="AE333" s="38"/>
      <c r="AF333" s="37"/>
      <c r="AG333" s="38"/>
      <c r="AH333" s="37"/>
      <c r="AI333" s="38"/>
      <c r="AJ333" s="37"/>
      <c r="AK333" s="38"/>
      <c r="AL333" s="37"/>
      <c r="AM333" s="38"/>
      <c r="AN333" s="37"/>
      <c r="AO333" s="38"/>
      <c r="AP333" s="37"/>
      <c r="AQ333" s="38"/>
      <c r="AR333" s="38"/>
      <c r="AS333" s="37"/>
      <c r="AT333" s="12"/>
      <c r="AU333" s="61"/>
    </row>
    <row r="334" spans="2:47" ht="16.5" thickBot="1">
      <c r="B334" s="52">
        <v>44447</v>
      </c>
      <c r="C334" s="37"/>
      <c r="D334" s="14"/>
      <c r="G334" s="79"/>
      <c r="H334" s="2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  <c r="AA334" s="34"/>
      <c r="AD334" s="37"/>
      <c r="AE334" s="38"/>
      <c r="AF334" s="37"/>
      <c r="AG334" s="38"/>
      <c r="AH334" s="37"/>
      <c r="AI334" s="38"/>
      <c r="AJ334" s="37"/>
      <c r="AK334" s="38"/>
      <c r="AL334" s="37"/>
      <c r="AM334" s="38"/>
      <c r="AN334" s="37"/>
      <c r="AO334" s="38"/>
      <c r="AP334" s="37"/>
      <c r="AQ334" s="38"/>
      <c r="AR334" s="38"/>
      <c r="AS334" s="37"/>
      <c r="AT334" s="12"/>
      <c r="AU334" s="61"/>
    </row>
    <row r="335" spans="2:47" ht="16.5" thickBot="1">
      <c r="B335" s="52">
        <v>44448</v>
      </c>
      <c r="C335" s="37"/>
      <c r="D335" s="14"/>
      <c r="G335" s="79"/>
      <c r="H335" s="2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  <c r="AA335" s="34"/>
      <c r="AD335" s="37"/>
      <c r="AE335" s="38"/>
      <c r="AF335" s="37"/>
      <c r="AG335" s="38"/>
      <c r="AH335" s="37"/>
      <c r="AI335" s="38"/>
      <c r="AJ335" s="37"/>
      <c r="AK335" s="38"/>
      <c r="AL335" s="37"/>
      <c r="AM335" s="38"/>
      <c r="AN335" s="37"/>
      <c r="AO335" s="38"/>
      <c r="AP335" s="37"/>
      <c r="AQ335" s="38"/>
      <c r="AR335" s="38"/>
      <c r="AS335" s="37"/>
      <c r="AT335" s="12"/>
      <c r="AU335" s="61"/>
    </row>
    <row r="336" spans="2:47" ht="16.5" thickBot="1">
      <c r="B336" s="52">
        <v>44449</v>
      </c>
      <c r="C336" s="37"/>
      <c r="D336" s="14"/>
      <c r="G336" s="79"/>
      <c r="H336" s="2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  <c r="AA336" s="34"/>
      <c r="AD336" s="37"/>
      <c r="AE336" s="38"/>
      <c r="AF336" s="37"/>
      <c r="AG336" s="38"/>
      <c r="AH336" s="37"/>
      <c r="AI336" s="38"/>
      <c r="AJ336" s="37"/>
      <c r="AK336" s="38"/>
      <c r="AL336" s="37"/>
      <c r="AM336" s="38"/>
      <c r="AN336" s="37"/>
      <c r="AO336" s="38"/>
      <c r="AP336" s="37"/>
      <c r="AQ336" s="38"/>
      <c r="AR336" s="38"/>
      <c r="AS336" s="37"/>
      <c r="AT336" s="12"/>
      <c r="AU336" s="61"/>
    </row>
    <row r="337" spans="2:47" ht="16.5" thickBot="1">
      <c r="B337" s="52">
        <v>44450</v>
      </c>
      <c r="C337" s="37"/>
      <c r="D337" s="14"/>
      <c r="G337" s="79"/>
      <c r="H337" s="2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  <c r="AA337" s="34"/>
      <c r="AD337" s="37"/>
      <c r="AE337" s="38"/>
      <c r="AF337" s="37"/>
      <c r="AG337" s="38"/>
      <c r="AH337" s="37"/>
      <c r="AI337" s="38"/>
      <c r="AJ337" s="37"/>
      <c r="AK337" s="38"/>
      <c r="AL337" s="37"/>
      <c r="AM337" s="38"/>
      <c r="AN337" s="37"/>
      <c r="AO337" s="38"/>
      <c r="AP337" s="37"/>
      <c r="AQ337" s="38"/>
      <c r="AR337" s="38"/>
      <c r="AS337" s="37"/>
      <c r="AT337" s="12"/>
      <c r="AU337" s="61"/>
    </row>
    <row r="338" spans="2:47" ht="16.5" thickBot="1">
      <c r="B338" s="52">
        <v>44453</v>
      </c>
      <c r="C338" s="37"/>
      <c r="D338" s="14"/>
      <c r="G338" s="79"/>
      <c r="H338" s="2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  <c r="AA338" s="34"/>
      <c r="AD338" s="37"/>
      <c r="AE338" s="38"/>
      <c r="AF338" s="37"/>
      <c r="AG338" s="38"/>
      <c r="AH338" s="37"/>
      <c r="AI338" s="38"/>
      <c r="AJ338" s="37"/>
      <c r="AK338" s="38"/>
      <c r="AL338" s="37"/>
      <c r="AM338" s="38"/>
      <c r="AN338" s="37"/>
      <c r="AO338" s="38"/>
      <c r="AP338" s="37"/>
      <c r="AQ338" s="38"/>
      <c r="AR338" s="38"/>
      <c r="AS338" s="37"/>
      <c r="AT338" s="12"/>
      <c r="AU338" s="61"/>
    </row>
    <row r="339" spans="2:47" ht="16.5" thickBot="1">
      <c r="B339" s="52">
        <v>44454</v>
      </c>
      <c r="C339" s="37"/>
      <c r="D339" s="14"/>
      <c r="G339" s="79"/>
      <c r="H339" s="2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  <c r="AA339" s="34"/>
      <c r="AD339" s="37"/>
      <c r="AE339" s="38"/>
      <c r="AF339" s="37"/>
      <c r="AG339" s="38"/>
      <c r="AH339" s="37"/>
      <c r="AI339" s="38"/>
      <c r="AJ339" s="37"/>
      <c r="AK339" s="38"/>
      <c r="AL339" s="37"/>
      <c r="AM339" s="38"/>
      <c r="AN339" s="37"/>
      <c r="AO339" s="38"/>
      <c r="AP339" s="37"/>
      <c r="AQ339" s="38"/>
      <c r="AR339" s="38"/>
      <c r="AS339" s="37"/>
      <c r="AT339" s="12"/>
      <c r="AU339" s="61"/>
    </row>
    <row r="340" spans="2:47" ht="16.5" thickBot="1">
      <c r="B340" s="52">
        <v>44455</v>
      </c>
      <c r="C340" s="37"/>
      <c r="D340" s="14"/>
      <c r="G340" s="79"/>
      <c r="H340" s="2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  <c r="AA340" s="34"/>
      <c r="AD340" s="37"/>
      <c r="AE340" s="38"/>
      <c r="AF340" s="37"/>
      <c r="AG340" s="38"/>
      <c r="AH340" s="37"/>
      <c r="AI340" s="38"/>
      <c r="AJ340" s="37"/>
      <c r="AK340" s="38"/>
      <c r="AL340" s="37"/>
      <c r="AM340" s="38"/>
      <c r="AN340" s="37"/>
      <c r="AO340" s="38"/>
      <c r="AP340" s="37"/>
      <c r="AQ340" s="38"/>
      <c r="AR340" s="38"/>
      <c r="AS340" s="37"/>
      <c r="AT340" s="12"/>
      <c r="AU340" s="61"/>
    </row>
    <row r="341" spans="2:47" ht="16.5" thickBot="1">
      <c r="B341" s="52">
        <v>44456</v>
      </c>
      <c r="C341" s="37"/>
      <c r="D341" s="14"/>
      <c r="G341" s="79"/>
      <c r="H341" s="2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  <c r="AA341" s="34"/>
      <c r="AD341" s="37"/>
      <c r="AE341" s="38"/>
      <c r="AF341" s="37"/>
      <c r="AG341" s="38"/>
      <c r="AH341" s="37"/>
      <c r="AI341" s="38"/>
      <c r="AJ341" s="37"/>
      <c r="AK341" s="38"/>
      <c r="AL341" s="37"/>
      <c r="AM341" s="38"/>
      <c r="AN341" s="37"/>
      <c r="AO341" s="38"/>
      <c r="AP341" s="37"/>
      <c r="AQ341" s="38"/>
      <c r="AR341" s="38"/>
      <c r="AS341" s="37"/>
      <c r="AT341" s="12"/>
      <c r="AU341" s="61"/>
    </row>
    <row r="342" spans="2:47" ht="16.5" thickBot="1">
      <c r="B342" s="52">
        <v>44457</v>
      </c>
      <c r="C342" s="37"/>
      <c r="D342" s="14"/>
      <c r="G342" s="79"/>
      <c r="H342" s="2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  <c r="AA342" s="34"/>
      <c r="AD342" s="37"/>
      <c r="AE342" s="38"/>
      <c r="AF342" s="37"/>
      <c r="AG342" s="38"/>
      <c r="AH342" s="37"/>
      <c r="AI342" s="38"/>
      <c r="AJ342" s="37"/>
      <c r="AK342" s="38"/>
      <c r="AL342" s="37"/>
      <c r="AM342" s="38"/>
      <c r="AN342" s="37"/>
      <c r="AO342" s="38"/>
      <c r="AP342" s="37"/>
      <c r="AQ342" s="38"/>
      <c r="AR342" s="38"/>
      <c r="AS342" s="37"/>
      <c r="AT342" s="12"/>
      <c r="AU342" s="61"/>
    </row>
    <row r="343" spans="2:47" ht="16.5" thickBot="1">
      <c r="B343" s="52">
        <v>44460</v>
      </c>
      <c r="C343" s="37"/>
      <c r="D343" s="14"/>
      <c r="G343" s="79"/>
      <c r="H343" s="2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  <c r="AA343" s="34"/>
      <c r="AD343" s="37"/>
      <c r="AE343" s="38"/>
      <c r="AF343" s="37"/>
      <c r="AG343" s="38"/>
      <c r="AH343" s="37"/>
      <c r="AI343" s="38"/>
      <c r="AJ343" s="37"/>
      <c r="AK343" s="38"/>
      <c r="AL343" s="37"/>
      <c r="AM343" s="38"/>
      <c r="AN343" s="37"/>
      <c r="AO343" s="38"/>
      <c r="AP343" s="37"/>
      <c r="AQ343" s="38"/>
      <c r="AR343" s="38"/>
      <c r="AS343" s="37"/>
      <c r="AT343" s="12"/>
      <c r="AU343" s="61"/>
    </row>
    <row r="344" spans="2:47" ht="16.5" thickBot="1">
      <c r="B344" s="52">
        <v>44461</v>
      </c>
      <c r="C344" s="37"/>
      <c r="D344" s="14"/>
      <c r="G344" s="79"/>
      <c r="H344" s="2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  <c r="AA344" s="34"/>
      <c r="AD344" s="37"/>
      <c r="AE344" s="38"/>
      <c r="AF344" s="37"/>
      <c r="AG344" s="38"/>
      <c r="AH344" s="37"/>
      <c r="AI344" s="38"/>
      <c r="AJ344" s="37"/>
      <c r="AK344" s="38"/>
      <c r="AL344" s="37"/>
      <c r="AM344" s="38"/>
      <c r="AN344" s="37"/>
      <c r="AO344" s="38"/>
      <c r="AP344" s="37"/>
      <c r="AQ344" s="38"/>
      <c r="AR344" s="38"/>
      <c r="AS344" s="37"/>
      <c r="AT344" s="12"/>
      <c r="AU344" s="61"/>
    </row>
    <row r="345" spans="2:47" ht="16.5" thickBot="1">
      <c r="B345" s="52">
        <v>44462</v>
      </c>
      <c r="C345" s="37"/>
      <c r="D345" s="14"/>
      <c r="G345" s="79"/>
      <c r="H345" s="2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  <c r="AA345" s="34"/>
      <c r="AD345" s="37"/>
      <c r="AE345" s="38"/>
      <c r="AF345" s="37"/>
      <c r="AG345" s="38"/>
      <c r="AH345" s="37"/>
      <c r="AI345" s="38"/>
      <c r="AJ345" s="37"/>
      <c r="AK345" s="38"/>
      <c r="AL345" s="37"/>
      <c r="AM345" s="38"/>
      <c r="AN345" s="37"/>
      <c r="AO345" s="38"/>
      <c r="AP345" s="37"/>
      <c r="AQ345" s="38"/>
      <c r="AR345" s="38"/>
      <c r="AS345" s="37"/>
      <c r="AT345" s="12"/>
      <c r="AU345" s="61"/>
    </row>
    <row r="346" spans="2:47" ht="16.5" thickBot="1">
      <c r="B346" s="52">
        <v>44463</v>
      </c>
      <c r="C346" s="37"/>
      <c r="D346" s="14"/>
      <c r="G346" s="79"/>
      <c r="H346" s="2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  <c r="AA346" s="34"/>
      <c r="AD346" s="37"/>
      <c r="AE346" s="38"/>
      <c r="AF346" s="37"/>
      <c r="AG346" s="38"/>
      <c r="AH346" s="37"/>
      <c r="AI346" s="38"/>
      <c r="AJ346" s="37"/>
      <c r="AK346" s="38"/>
      <c r="AL346" s="37"/>
      <c r="AM346" s="38"/>
      <c r="AN346" s="37"/>
      <c r="AO346" s="38"/>
      <c r="AP346" s="37"/>
      <c r="AQ346" s="38"/>
      <c r="AR346" s="38"/>
      <c r="AS346" s="37"/>
      <c r="AT346" s="12"/>
      <c r="AU346" s="61"/>
    </row>
    <row r="347" spans="2:47" ht="16.5" thickBot="1">
      <c r="B347" s="52">
        <v>44464</v>
      </c>
      <c r="C347" s="37"/>
      <c r="D347" s="14"/>
      <c r="G347" s="79"/>
      <c r="H347" s="2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  <c r="AA347" s="34"/>
      <c r="AD347" s="37"/>
      <c r="AE347" s="38"/>
      <c r="AF347" s="37"/>
      <c r="AG347" s="38"/>
      <c r="AH347" s="37"/>
      <c r="AI347" s="38"/>
      <c r="AJ347" s="37"/>
      <c r="AK347" s="38"/>
      <c r="AL347" s="37"/>
      <c r="AM347" s="38"/>
      <c r="AN347" s="37"/>
      <c r="AO347" s="38"/>
      <c r="AP347" s="37"/>
      <c r="AQ347" s="38"/>
      <c r="AR347" s="38"/>
      <c r="AS347" s="37"/>
      <c r="AT347" s="12"/>
      <c r="AU347" s="61"/>
    </row>
    <row r="348" spans="2:47" ht="16.5" thickBot="1">
      <c r="B348" s="52">
        <v>44467</v>
      </c>
      <c r="C348" s="37"/>
      <c r="D348" s="14"/>
      <c r="G348" s="79"/>
      <c r="H348" s="2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  <c r="AA348" s="34"/>
      <c r="AD348" s="37"/>
      <c r="AE348" s="38"/>
      <c r="AF348" s="37"/>
      <c r="AG348" s="38"/>
      <c r="AH348" s="37"/>
      <c r="AI348" s="38"/>
      <c r="AJ348" s="37"/>
      <c r="AK348" s="38"/>
      <c r="AL348" s="37"/>
      <c r="AM348" s="38"/>
      <c r="AN348" s="37"/>
      <c r="AO348" s="38"/>
      <c r="AP348" s="37"/>
      <c r="AQ348" s="38"/>
      <c r="AR348" s="38"/>
      <c r="AS348" s="37"/>
      <c r="AT348" s="12"/>
      <c r="AU348" s="61"/>
    </row>
    <row r="349" spans="2:47" ht="16.5" thickBot="1">
      <c r="B349" s="52">
        <v>44468</v>
      </c>
      <c r="C349" s="37"/>
      <c r="D349" s="14"/>
      <c r="G349" s="79"/>
      <c r="H349" s="2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  <c r="AA349" s="34"/>
      <c r="AD349" s="37"/>
      <c r="AE349" s="38"/>
      <c r="AF349" s="37"/>
      <c r="AG349" s="38"/>
      <c r="AH349" s="37"/>
      <c r="AI349" s="38"/>
      <c r="AJ349" s="37"/>
      <c r="AK349" s="38"/>
      <c r="AL349" s="37"/>
      <c r="AM349" s="38"/>
      <c r="AN349" s="37"/>
      <c r="AO349" s="38"/>
      <c r="AP349" s="37"/>
      <c r="AQ349" s="38"/>
      <c r="AR349" s="38"/>
      <c r="AS349" s="37"/>
      <c r="AT349" s="12"/>
      <c r="AU349" s="61"/>
    </row>
    <row r="350" spans="2:47" ht="16.5" thickBot="1">
      <c r="B350" s="52">
        <v>44469</v>
      </c>
      <c r="C350" s="37"/>
      <c r="D350" s="14"/>
      <c r="G350" s="79"/>
      <c r="H350" s="2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  <c r="AA350" s="34"/>
      <c r="AD350" s="37"/>
      <c r="AE350" s="38"/>
      <c r="AF350" s="37"/>
      <c r="AG350" s="38"/>
      <c r="AH350" s="37"/>
      <c r="AI350" s="38"/>
      <c r="AJ350" s="37"/>
      <c r="AK350" s="38"/>
      <c r="AL350" s="37"/>
      <c r="AM350" s="38"/>
      <c r="AN350" s="37"/>
      <c r="AO350" s="38"/>
      <c r="AP350" s="37"/>
      <c r="AQ350" s="38"/>
      <c r="AR350" s="38"/>
      <c r="AS350" s="37"/>
      <c r="AT350" s="12"/>
      <c r="AU350" s="61"/>
    </row>
    <row r="351" spans="2:47" ht="15.75">
      <c r="B351" s="54"/>
      <c r="C351" s="37"/>
      <c r="D351" s="14"/>
      <c r="G351" s="79"/>
      <c r="H351" s="2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  <c r="AA351" s="34"/>
      <c r="AD351" s="37"/>
      <c r="AE351" s="38"/>
      <c r="AF351" s="37"/>
      <c r="AG351" s="38"/>
      <c r="AH351" s="37"/>
      <c r="AI351" s="38"/>
      <c r="AJ351" s="37"/>
      <c r="AK351" s="38"/>
      <c r="AL351" s="37"/>
      <c r="AM351" s="38"/>
      <c r="AN351" s="37"/>
      <c r="AO351" s="38"/>
      <c r="AP351" s="37"/>
      <c r="AQ351" s="38"/>
      <c r="AR351" s="38"/>
      <c r="AS351" s="37"/>
      <c r="AT351" s="12"/>
      <c r="AU351" s="61"/>
    </row>
    <row r="352" spans="2:47" ht="16.5" thickBot="1">
      <c r="B352" s="54"/>
      <c r="C352" s="37"/>
      <c r="D352" s="14"/>
      <c r="G352" s="79"/>
      <c r="H352" s="2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  <c r="AA352" s="34"/>
      <c r="AD352" s="37"/>
      <c r="AE352" s="38"/>
      <c r="AF352" s="37"/>
      <c r="AG352" s="38"/>
      <c r="AH352" s="37"/>
      <c r="AI352" s="38"/>
      <c r="AJ352" s="37"/>
      <c r="AK352" s="38"/>
      <c r="AL352" s="37"/>
      <c r="AM352" s="38"/>
      <c r="AN352" s="37"/>
      <c r="AO352" s="38"/>
      <c r="AP352" s="37"/>
      <c r="AQ352" s="38"/>
      <c r="AR352" s="38"/>
      <c r="AS352" s="37"/>
      <c r="AT352" s="12"/>
      <c r="AU352" s="61"/>
    </row>
    <row r="353" spans="2:47" ht="16.5" thickBot="1">
      <c r="B353" s="56" t="s">
        <v>157</v>
      </c>
      <c r="C353" s="37"/>
      <c r="D353" s="14"/>
      <c r="G353" s="79"/>
      <c r="H353" s="2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  <c r="AA353" s="34"/>
      <c r="AD353" s="37"/>
      <c r="AE353" s="38"/>
      <c r="AF353" s="37"/>
      <c r="AG353" s="38"/>
      <c r="AH353" s="37"/>
      <c r="AI353" s="38"/>
      <c r="AJ353" s="37"/>
      <c r="AK353" s="38"/>
      <c r="AL353" s="37"/>
      <c r="AM353" s="38"/>
      <c r="AN353" s="37"/>
      <c r="AO353" s="38"/>
      <c r="AP353" s="37"/>
      <c r="AQ353" s="38"/>
      <c r="AR353" s="38"/>
      <c r="AS353" s="37"/>
      <c r="AT353" s="12"/>
      <c r="AU353" s="61"/>
    </row>
    <row r="354" spans="2:47" ht="16.5" thickBot="1">
      <c r="B354" s="51" t="s">
        <v>24</v>
      </c>
      <c r="C354" s="37"/>
      <c r="D354" s="14"/>
      <c r="G354" s="79"/>
      <c r="H354" s="2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  <c r="AA354" s="34"/>
      <c r="AD354" s="37"/>
      <c r="AE354" s="38"/>
      <c r="AF354" s="37"/>
      <c r="AG354" s="38"/>
      <c r="AH354" s="37"/>
      <c r="AI354" s="38"/>
      <c r="AJ354" s="37"/>
      <c r="AK354" s="38"/>
      <c r="AL354" s="37"/>
      <c r="AM354" s="38"/>
      <c r="AN354" s="37"/>
      <c r="AO354" s="38"/>
      <c r="AP354" s="37"/>
      <c r="AQ354" s="38"/>
      <c r="AR354" s="38"/>
      <c r="AS354" s="37"/>
      <c r="AT354" s="12"/>
      <c r="AU354" s="61"/>
    </row>
    <row r="355" spans="2:47" ht="16.5" thickBot="1">
      <c r="B355" s="52">
        <v>44470</v>
      </c>
      <c r="C355" s="37"/>
      <c r="D355" s="14"/>
      <c r="G355" s="79"/>
      <c r="H355" s="2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  <c r="AA355" s="34"/>
      <c r="AD355" s="37"/>
      <c r="AE355" s="38"/>
      <c r="AF355" s="37"/>
      <c r="AG355" s="38"/>
      <c r="AH355" s="37"/>
      <c r="AI355" s="38"/>
      <c r="AJ355" s="37"/>
      <c r="AK355" s="38"/>
      <c r="AL355" s="37"/>
      <c r="AM355" s="38"/>
      <c r="AN355" s="37"/>
      <c r="AO355" s="38"/>
      <c r="AP355" s="37"/>
      <c r="AQ355" s="38"/>
      <c r="AR355" s="38"/>
      <c r="AS355" s="37"/>
      <c r="AT355" s="12"/>
      <c r="AU355" s="61"/>
    </row>
    <row r="356" spans="2:47" ht="16.5" thickBot="1">
      <c r="B356" s="52">
        <v>44471</v>
      </c>
      <c r="C356" s="37"/>
      <c r="D356" s="14"/>
      <c r="G356" s="79"/>
      <c r="H356" s="2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  <c r="AA356" s="34"/>
      <c r="AD356" s="37"/>
      <c r="AE356" s="38"/>
      <c r="AF356" s="37"/>
      <c r="AG356" s="38"/>
      <c r="AH356" s="37"/>
      <c r="AI356" s="38"/>
      <c r="AJ356" s="37"/>
      <c r="AK356" s="38"/>
      <c r="AL356" s="37"/>
      <c r="AM356" s="38"/>
      <c r="AN356" s="37"/>
      <c r="AO356" s="38"/>
      <c r="AP356" s="37"/>
      <c r="AQ356" s="38"/>
      <c r="AR356" s="38"/>
      <c r="AS356" s="37"/>
      <c r="AT356" s="12"/>
      <c r="AU356" s="61"/>
    </row>
    <row r="357" spans="2:47" ht="16.5" thickBot="1">
      <c r="B357" s="52">
        <v>44474</v>
      </c>
      <c r="C357" s="37"/>
      <c r="D357" s="14"/>
      <c r="G357" s="79"/>
      <c r="H357" s="2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  <c r="AA357" s="34"/>
      <c r="AD357" s="37"/>
      <c r="AE357" s="38"/>
      <c r="AF357" s="37"/>
      <c r="AG357" s="38"/>
      <c r="AH357" s="37"/>
      <c r="AI357" s="38"/>
      <c r="AJ357" s="37"/>
      <c r="AK357" s="38"/>
      <c r="AL357" s="37"/>
      <c r="AM357" s="38"/>
      <c r="AN357" s="37"/>
      <c r="AO357" s="38"/>
      <c r="AP357" s="37"/>
      <c r="AQ357" s="38"/>
      <c r="AR357" s="38"/>
      <c r="AS357" s="37"/>
      <c r="AT357" s="12"/>
      <c r="AU357" s="61"/>
    </row>
    <row r="358" spans="2:47" ht="16.5" thickBot="1">
      <c r="B358" s="52">
        <v>44475</v>
      </c>
      <c r="C358" s="37"/>
      <c r="D358" s="14"/>
      <c r="G358" s="79"/>
      <c r="H358" s="2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  <c r="AA358" s="34"/>
      <c r="AD358" s="37"/>
      <c r="AE358" s="38"/>
      <c r="AF358" s="37"/>
      <c r="AG358" s="38"/>
      <c r="AH358" s="37"/>
      <c r="AI358" s="38"/>
      <c r="AJ358" s="37"/>
      <c r="AK358" s="38"/>
      <c r="AL358" s="37"/>
      <c r="AM358" s="38"/>
      <c r="AN358" s="37"/>
      <c r="AO358" s="38"/>
      <c r="AP358" s="37"/>
      <c r="AQ358" s="38"/>
      <c r="AR358" s="38"/>
      <c r="AS358" s="37"/>
      <c r="AT358" s="12"/>
      <c r="AU358" s="61"/>
    </row>
    <row r="359" spans="2:47" ht="16.5" thickBot="1">
      <c r="B359" s="52">
        <v>44476</v>
      </c>
      <c r="C359" s="37"/>
      <c r="D359" s="14"/>
      <c r="G359" s="79"/>
      <c r="H359" s="2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  <c r="AA359" s="34"/>
      <c r="AD359" s="37"/>
      <c r="AE359" s="38"/>
      <c r="AF359" s="37"/>
      <c r="AG359" s="38"/>
      <c r="AH359" s="37"/>
      <c r="AI359" s="38"/>
      <c r="AJ359" s="37"/>
      <c r="AK359" s="38"/>
      <c r="AL359" s="37"/>
      <c r="AM359" s="38"/>
      <c r="AN359" s="37"/>
      <c r="AO359" s="38"/>
      <c r="AP359" s="37"/>
      <c r="AQ359" s="38"/>
      <c r="AR359" s="38"/>
      <c r="AS359" s="37"/>
      <c r="AT359" s="12"/>
      <c r="AU359" s="61"/>
    </row>
    <row r="360" spans="2:47" ht="16.5" thickBot="1">
      <c r="B360" s="52">
        <v>44477</v>
      </c>
      <c r="C360" s="37"/>
      <c r="D360" s="14"/>
      <c r="G360" s="79"/>
      <c r="H360" s="2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  <c r="AA360" s="34"/>
      <c r="AD360" s="37"/>
      <c r="AE360" s="38"/>
      <c r="AF360" s="37"/>
      <c r="AG360" s="38"/>
      <c r="AH360" s="37"/>
      <c r="AI360" s="38"/>
      <c r="AJ360" s="37"/>
      <c r="AK360" s="38"/>
      <c r="AL360" s="37"/>
      <c r="AM360" s="38"/>
      <c r="AN360" s="37"/>
      <c r="AO360" s="38"/>
      <c r="AP360" s="37"/>
      <c r="AQ360" s="38"/>
      <c r="AR360" s="38"/>
      <c r="AS360" s="37"/>
      <c r="AT360" s="12"/>
      <c r="AU360" s="61"/>
    </row>
    <row r="361" spans="2:47" ht="16.5" thickBot="1">
      <c r="B361" s="52">
        <v>44478</v>
      </c>
      <c r="C361" s="37"/>
      <c r="D361" s="14"/>
      <c r="G361" s="79"/>
      <c r="H361" s="2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  <c r="AA361" s="34"/>
      <c r="AD361" s="37"/>
      <c r="AE361" s="38"/>
      <c r="AF361" s="37"/>
      <c r="AG361" s="38"/>
      <c r="AH361" s="37"/>
      <c r="AI361" s="38"/>
      <c r="AJ361" s="37"/>
      <c r="AK361" s="38"/>
      <c r="AL361" s="37"/>
      <c r="AM361" s="38"/>
      <c r="AN361" s="37"/>
      <c r="AO361" s="38"/>
      <c r="AP361" s="37"/>
      <c r="AQ361" s="38"/>
      <c r="AR361" s="38"/>
      <c r="AS361" s="37"/>
      <c r="AT361" s="12"/>
      <c r="AU361" s="61"/>
    </row>
    <row r="362" spans="2:47" ht="16.5" thickBot="1">
      <c r="B362" s="52">
        <v>44481</v>
      </c>
      <c r="C362" s="37"/>
      <c r="D362" s="14"/>
      <c r="G362" s="79"/>
      <c r="H362" s="2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  <c r="AA362" s="34"/>
      <c r="AD362" s="37"/>
      <c r="AE362" s="38"/>
      <c r="AF362" s="37"/>
      <c r="AG362" s="38"/>
      <c r="AH362" s="37"/>
      <c r="AI362" s="38"/>
      <c r="AJ362" s="37"/>
      <c r="AK362" s="38"/>
      <c r="AL362" s="37"/>
      <c r="AM362" s="38"/>
      <c r="AN362" s="37"/>
      <c r="AO362" s="38"/>
      <c r="AP362" s="37"/>
      <c r="AQ362" s="38"/>
      <c r="AR362" s="38"/>
      <c r="AS362" s="37"/>
      <c r="AT362" s="12"/>
      <c r="AU362" s="61"/>
    </row>
    <row r="363" spans="2:47" ht="16.5" thickBot="1">
      <c r="B363" s="52">
        <v>44482</v>
      </c>
      <c r="C363" s="37"/>
      <c r="D363" s="14"/>
      <c r="G363" s="79"/>
      <c r="H363" s="2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  <c r="AA363" s="34"/>
      <c r="AD363" s="37"/>
      <c r="AE363" s="38"/>
      <c r="AF363" s="37"/>
      <c r="AG363" s="38"/>
      <c r="AH363" s="37"/>
      <c r="AI363" s="38"/>
      <c r="AJ363" s="37"/>
      <c r="AK363" s="38"/>
      <c r="AL363" s="37"/>
      <c r="AM363" s="38"/>
      <c r="AN363" s="37"/>
      <c r="AO363" s="38"/>
      <c r="AP363" s="37"/>
      <c r="AQ363" s="38"/>
      <c r="AR363" s="38"/>
      <c r="AS363" s="37"/>
      <c r="AT363" s="12"/>
      <c r="AU363" s="61"/>
    </row>
    <row r="364" spans="2:47" ht="16.5" thickBot="1">
      <c r="B364" s="52">
        <v>44483</v>
      </c>
      <c r="C364" s="37"/>
      <c r="D364" s="14"/>
      <c r="G364" s="79"/>
      <c r="H364" s="2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  <c r="AA364" s="34"/>
      <c r="AD364" s="37"/>
      <c r="AE364" s="38"/>
      <c r="AF364" s="37"/>
      <c r="AG364" s="38"/>
      <c r="AH364" s="37"/>
      <c r="AI364" s="38"/>
      <c r="AJ364" s="37"/>
      <c r="AK364" s="38"/>
      <c r="AL364" s="37"/>
      <c r="AM364" s="38"/>
      <c r="AN364" s="37"/>
      <c r="AO364" s="38"/>
      <c r="AP364" s="37"/>
      <c r="AQ364" s="38"/>
      <c r="AR364" s="38"/>
      <c r="AS364" s="37"/>
      <c r="AT364" s="12"/>
      <c r="AU364" s="61"/>
    </row>
    <row r="365" spans="2:47" ht="16.5" thickBot="1">
      <c r="B365" s="52">
        <v>44484</v>
      </c>
      <c r="C365" s="37"/>
      <c r="D365" s="14"/>
      <c r="G365" s="79"/>
      <c r="H365" s="2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  <c r="AA365" s="34"/>
      <c r="AD365" s="37"/>
      <c r="AE365" s="38"/>
      <c r="AF365" s="37"/>
      <c r="AG365" s="38"/>
      <c r="AH365" s="37"/>
      <c r="AI365" s="38"/>
      <c r="AJ365" s="37"/>
      <c r="AK365" s="38"/>
      <c r="AL365" s="37"/>
      <c r="AM365" s="38"/>
      <c r="AN365" s="37"/>
      <c r="AO365" s="38"/>
      <c r="AP365" s="37"/>
      <c r="AQ365" s="38"/>
      <c r="AR365" s="38"/>
      <c r="AS365" s="37"/>
      <c r="AT365" s="12"/>
      <c r="AU365" s="61"/>
    </row>
    <row r="366" spans="2:47" ht="16.5" thickBot="1">
      <c r="B366" s="52">
        <v>44485</v>
      </c>
      <c r="C366" s="37"/>
      <c r="D366" s="14"/>
      <c r="G366" s="79"/>
      <c r="H366" s="2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  <c r="AA366" s="34"/>
      <c r="AD366" s="37"/>
      <c r="AE366" s="38"/>
      <c r="AF366" s="37"/>
      <c r="AG366" s="38"/>
      <c r="AH366" s="37"/>
      <c r="AI366" s="38"/>
      <c r="AJ366" s="37"/>
      <c r="AK366" s="38"/>
      <c r="AL366" s="37"/>
      <c r="AM366" s="38"/>
      <c r="AN366" s="37"/>
      <c r="AO366" s="38"/>
      <c r="AP366" s="37"/>
      <c r="AQ366" s="38"/>
      <c r="AR366" s="38"/>
      <c r="AS366" s="37"/>
      <c r="AT366" s="12"/>
      <c r="AU366" s="61"/>
    </row>
    <row r="367" spans="2:47" ht="16.5" thickBot="1">
      <c r="B367" s="52">
        <v>44488</v>
      </c>
      <c r="C367" s="37"/>
      <c r="D367" s="14"/>
      <c r="G367" s="79"/>
      <c r="H367" s="2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  <c r="AA367" s="34"/>
      <c r="AD367" s="37"/>
      <c r="AE367" s="38"/>
      <c r="AF367" s="37"/>
      <c r="AG367" s="38"/>
      <c r="AH367" s="37"/>
      <c r="AI367" s="38"/>
      <c r="AJ367" s="37"/>
      <c r="AK367" s="38"/>
      <c r="AL367" s="37"/>
      <c r="AM367" s="38"/>
      <c r="AN367" s="37"/>
      <c r="AO367" s="38"/>
      <c r="AP367" s="37"/>
      <c r="AQ367" s="38"/>
      <c r="AR367" s="38"/>
      <c r="AS367" s="37"/>
      <c r="AT367" s="12"/>
      <c r="AU367" s="61"/>
    </row>
    <row r="368" spans="2:47" ht="16.5" thickBot="1">
      <c r="B368" s="52">
        <v>44489</v>
      </c>
      <c r="C368" s="37"/>
      <c r="D368" s="14"/>
      <c r="G368" s="79"/>
      <c r="H368" s="2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  <c r="AA368" s="34"/>
      <c r="AD368" s="37"/>
      <c r="AE368" s="38"/>
      <c r="AF368" s="37"/>
      <c r="AG368" s="38"/>
      <c r="AH368" s="37"/>
      <c r="AI368" s="38"/>
      <c r="AJ368" s="37"/>
      <c r="AK368" s="38"/>
      <c r="AL368" s="37"/>
      <c r="AM368" s="38"/>
      <c r="AN368" s="37"/>
      <c r="AO368" s="38"/>
      <c r="AP368" s="37"/>
      <c r="AQ368" s="38"/>
      <c r="AR368" s="38"/>
      <c r="AS368" s="37"/>
      <c r="AT368" s="12"/>
      <c r="AU368" s="61"/>
    </row>
    <row r="369" spans="2:47" ht="16.5" thickBot="1">
      <c r="B369" s="52">
        <v>44490</v>
      </c>
      <c r="C369" s="37"/>
      <c r="D369" s="14"/>
      <c r="G369" s="79"/>
      <c r="H369" s="2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  <c r="AA369" s="34"/>
      <c r="AD369" s="37"/>
      <c r="AE369" s="38"/>
      <c r="AF369" s="37"/>
      <c r="AG369" s="38"/>
      <c r="AH369" s="37"/>
      <c r="AI369" s="38"/>
      <c r="AJ369" s="37"/>
      <c r="AK369" s="38"/>
      <c r="AL369" s="37"/>
      <c r="AM369" s="38"/>
      <c r="AN369" s="37"/>
      <c r="AO369" s="38"/>
      <c r="AP369" s="37"/>
      <c r="AQ369" s="38"/>
      <c r="AR369" s="38"/>
      <c r="AS369" s="37"/>
      <c r="AT369" s="12"/>
      <c r="AU369" s="61"/>
    </row>
    <row r="370" spans="2:47" ht="16.5" thickBot="1">
      <c r="B370" s="52">
        <v>44491</v>
      </c>
      <c r="C370" s="37"/>
      <c r="D370" s="14"/>
      <c r="G370" s="79"/>
      <c r="H370" s="2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  <c r="AA370" s="34"/>
      <c r="AD370" s="37"/>
      <c r="AE370" s="38"/>
      <c r="AF370" s="37"/>
      <c r="AG370" s="38"/>
      <c r="AH370" s="37"/>
      <c r="AI370" s="38"/>
      <c r="AJ370" s="37"/>
      <c r="AK370" s="38"/>
      <c r="AL370" s="37"/>
      <c r="AM370" s="38"/>
      <c r="AN370" s="37"/>
      <c r="AO370" s="38"/>
      <c r="AP370" s="37"/>
      <c r="AQ370" s="38"/>
      <c r="AR370" s="38"/>
      <c r="AS370" s="37"/>
      <c r="AT370" s="12"/>
      <c r="AU370" s="61"/>
    </row>
    <row r="371" spans="2:47" ht="16.5" thickBot="1">
      <c r="B371" s="52">
        <v>44492</v>
      </c>
      <c r="C371" s="37"/>
      <c r="D371" s="14"/>
      <c r="G371" s="79"/>
      <c r="H371" s="2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  <c r="AA371" s="34"/>
      <c r="AD371" s="37"/>
      <c r="AE371" s="38"/>
      <c r="AF371" s="37"/>
      <c r="AG371" s="38"/>
      <c r="AH371" s="37"/>
      <c r="AI371" s="38"/>
      <c r="AJ371" s="37"/>
      <c r="AK371" s="38"/>
      <c r="AL371" s="37"/>
      <c r="AM371" s="38"/>
      <c r="AN371" s="37"/>
      <c r="AO371" s="38"/>
      <c r="AP371" s="37"/>
      <c r="AQ371" s="38"/>
      <c r="AR371" s="38"/>
      <c r="AS371" s="37"/>
      <c r="AT371" s="12"/>
      <c r="AU371" s="61"/>
    </row>
    <row r="372" spans="2:47" ht="16.5" thickBot="1">
      <c r="B372" s="52">
        <v>44495</v>
      </c>
      <c r="C372" s="37"/>
      <c r="D372" s="14"/>
      <c r="G372" s="79"/>
      <c r="H372" s="2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  <c r="AA372" s="34"/>
      <c r="AD372" s="37"/>
      <c r="AE372" s="38"/>
      <c r="AF372" s="37"/>
      <c r="AG372" s="38"/>
      <c r="AH372" s="37"/>
      <c r="AI372" s="38"/>
      <c r="AJ372" s="37"/>
      <c r="AK372" s="38"/>
      <c r="AL372" s="37"/>
      <c r="AM372" s="38"/>
      <c r="AN372" s="37"/>
      <c r="AO372" s="38"/>
      <c r="AP372" s="37"/>
      <c r="AQ372" s="38"/>
      <c r="AR372" s="38"/>
      <c r="AS372" s="37"/>
      <c r="AT372" s="12"/>
      <c r="AU372" s="61"/>
    </row>
    <row r="373" spans="2:47" ht="16.5" thickBot="1">
      <c r="B373" s="52">
        <v>44496</v>
      </c>
      <c r="C373" s="37"/>
      <c r="D373" s="14"/>
      <c r="G373" s="79"/>
      <c r="H373" s="2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  <c r="AA373" s="34"/>
      <c r="AD373" s="37"/>
      <c r="AE373" s="38"/>
      <c r="AF373" s="37"/>
      <c r="AG373" s="38"/>
      <c r="AH373" s="37"/>
      <c r="AI373" s="38"/>
      <c r="AJ373" s="37"/>
      <c r="AK373" s="38"/>
      <c r="AL373" s="37"/>
      <c r="AM373" s="38"/>
      <c r="AN373" s="37"/>
      <c r="AO373" s="38"/>
      <c r="AP373" s="37"/>
      <c r="AQ373" s="38"/>
      <c r="AR373" s="38"/>
      <c r="AS373" s="37"/>
      <c r="AT373" s="12"/>
      <c r="AU373" s="61"/>
    </row>
    <row r="374" spans="2:47" ht="16.5" thickBot="1">
      <c r="B374" s="52">
        <v>44497</v>
      </c>
      <c r="C374" s="37"/>
      <c r="D374" s="14"/>
      <c r="G374" s="79"/>
      <c r="H374" s="2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  <c r="AA374" s="34"/>
      <c r="AD374" s="37"/>
      <c r="AE374" s="38"/>
      <c r="AF374" s="37"/>
      <c r="AG374" s="38"/>
      <c r="AH374" s="37"/>
      <c r="AI374" s="38"/>
      <c r="AJ374" s="37"/>
      <c r="AK374" s="38"/>
      <c r="AL374" s="37"/>
      <c r="AM374" s="38"/>
      <c r="AN374" s="37"/>
      <c r="AO374" s="38"/>
      <c r="AP374" s="37"/>
      <c r="AQ374" s="38"/>
      <c r="AR374" s="38"/>
      <c r="AS374" s="37"/>
      <c r="AT374" s="12"/>
      <c r="AU374" s="61"/>
    </row>
    <row r="375" spans="2:47" ht="16.5" thickBot="1">
      <c r="B375" s="52">
        <v>44498</v>
      </c>
      <c r="C375" s="37"/>
      <c r="D375" s="14"/>
      <c r="G375" s="79"/>
      <c r="H375" s="2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  <c r="AA375" s="34"/>
      <c r="AD375" s="37"/>
      <c r="AE375" s="38"/>
      <c r="AF375" s="37"/>
      <c r="AG375" s="38"/>
      <c r="AH375" s="37"/>
      <c r="AI375" s="38"/>
      <c r="AJ375" s="37"/>
      <c r="AK375" s="38"/>
      <c r="AL375" s="37"/>
      <c r="AM375" s="38"/>
      <c r="AN375" s="37"/>
      <c r="AO375" s="38"/>
      <c r="AP375" s="37"/>
      <c r="AQ375" s="38"/>
      <c r="AR375" s="38"/>
      <c r="AS375" s="37"/>
      <c r="AT375" s="12"/>
      <c r="AU375" s="61"/>
    </row>
    <row r="376" spans="2:47" ht="16.5" thickBot="1">
      <c r="B376" s="52">
        <v>44499</v>
      </c>
      <c r="C376" s="37"/>
      <c r="D376" s="14"/>
      <c r="G376" s="79"/>
      <c r="H376" s="2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  <c r="AA376" s="34"/>
      <c r="AD376" s="37"/>
      <c r="AE376" s="38"/>
      <c r="AF376" s="37"/>
      <c r="AG376" s="38"/>
      <c r="AH376" s="37"/>
      <c r="AI376" s="38"/>
      <c r="AJ376" s="37"/>
      <c r="AK376" s="38"/>
      <c r="AL376" s="37"/>
      <c r="AM376" s="38"/>
      <c r="AN376" s="37"/>
      <c r="AO376" s="38"/>
      <c r="AP376" s="37"/>
      <c r="AQ376" s="38"/>
      <c r="AR376" s="38"/>
      <c r="AS376" s="37"/>
      <c r="AT376" s="12"/>
      <c r="AU376" s="61"/>
    </row>
    <row r="377" spans="2:47" ht="15.75">
      <c r="B377" s="54"/>
      <c r="C377" s="37"/>
      <c r="D377" s="14"/>
      <c r="G377" s="79"/>
      <c r="H377" s="2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  <c r="AA377" s="34"/>
      <c r="AD377" s="37"/>
      <c r="AE377" s="38"/>
      <c r="AF377" s="37"/>
      <c r="AG377" s="38"/>
      <c r="AH377" s="37"/>
      <c r="AI377" s="38"/>
      <c r="AJ377" s="37"/>
      <c r="AK377" s="38"/>
      <c r="AL377" s="37"/>
      <c r="AM377" s="38"/>
      <c r="AN377" s="37"/>
      <c r="AO377" s="38"/>
      <c r="AP377" s="37"/>
      <c r="AQ377" s="38"/>
      <c r="AR377" s="38"/>
      <c r="AS377" s="37"/>
      <c r="AT377" s="12"/>
      <c r="AU377" s="61"/>
    </row>
    <row r="378" spans="2:47" ht="16.5" thickBot="1">
      <c r="B378" s="54"/>
      <c r="C378" s="37"/>
      <c r="D378" s="14"/>
      <c r="G378" s="79"/>
      <c r="H378" s="2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  <c r="AA378" s="34"/>
      <c r="AD378" s="37"/>
      <c r="AE378" s="38"/>
      <c r="AF378" s="37"/>
      <c r="AG378" s="38"/>
      <c r="AH378" s="37"/>
      <c r="AI378" s="38"/>
      <c r="AJ378" s="37"/>
      <c r="AK378" s="38"/>
      <c r="AL378" s="37"/>
      <c r="AM378" s="38"/>
      <c r="AN378" s="37"/>
      <c r="AO378" s="38"/>
      <c r="AP378" s="37"/>
      <c r="AQ378" s="38"/>
      <c r="AR378" s="38"/>
      <c r="AS378" s="37"/>
      <c r="AT378" s="12"/>
      <c r="AU378" s="61"/>
    </row>
    <row r="379" spans="2:47" ht="16.5" thickBot="1">
      <c r="B379" s="56" t="s">
        <v>158</v>
      </c>
      <c r="C379" s="37"/>
      <c r="D379" s="14"/>
      <c r="G379" s="79"/>
      <c r="H379" s="2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  <c r="AA379" s="34"/>
      <c r="AD379" s="37"/>
      <c r="AE379" s="38"/>
      <c r="AF379" s="37"/>
      <c r="AG379" s="38"/>
      <c r="AH379" s="37"/>
      <c r="AI379" s="38"/>
      <c r="AJ379" s="37"/>
      <c r="AK379" s="38"/>
      <c r="AL379" s="37"/>
      <c r="AM379" s="38"/>
      <c r="AN379" s="37"/>
      <c r="AO379" s="38"/>
      <c r="AP379" s="37"/>
      <c r="AQ379" s="38"/>
      <c r="AR379" s="38"/>
      <c r="AS379" s="37"/>
      <c r="AT379" s="12"/>
      <c r="AU379" s="61"/>
    </row>
    <row r="380" spans="2:47" ht="16.5" thickBot="1">
      <c r="B380" s="51" t="s">
        <v>24</v>
      </c>
      <c r="C380" s="37"/>
      <c r="D380" s="14"/>
      <c r="G380" s="79"/>
      <c r="H380" s="2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  <c r="AA380" s="34"/>
      <c r="AD380" s="37"/>
      <c r="AE380" s="38"/>
      <c r="AF380" s="37"/>
      <c r="AG380" s="38"/>
      <c r="AH380" s="37"/>
      <c r="AI380" s="38"/>
      <c r="AJ380" s="37"/>
      <c r="AK380" s="38"/>
      <c r="AL380" s="37"/>
      <c r="AM380" s="38"/>
      <c r="AN380" s="37"/>
      <c r="AO380" s="38"/>
      <c r="AP380" s="37"/>
      <c r="AQ380" s="38"/>
      <c r="AR380" s="38"/>
      <c r="AS380" s="37"/>
      <c r="AT380" s="12"/>
      <c r="AU380" s="61"/>
    </row>
    <row r="381" spans="2:47" ht="16.5" thickBot="1">
      <c r="B381" s="52">
        <v>44502</v>
      </c>
      <c r="C381" s="37"/>
      <c r="D381" s="14"/>
      <c r="G381" s="79"/>
      <c r="H381" s="2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  <c r="AA381" s="34"/>
      <c r="AD381" s="37"/>
      <c r="AE381" s="38"/>
      <c r="AF381" s="37"/>
      <c r="AG381" s="38"/>
      <c r="AH381" s="37"/>
      <c r="AI381" s="38"/>
      <c r="AJ381" s="37"/>
      <c r="AK381" s="38"/>
      <c r="AL381" s="37"/>
      <c r="AM381" s="38"/>
      <c r="AN381" s="37"/>
      <c r="AO381" s="38"/>
      <c r="AP381" s="37"/>
      <c r="AQ381" s="38"/>
      <c r="AR381" s="38"/>
      <c r="AS381" s="37"/>
      <c r="AT381" s="12"/>
      <c r="AU381" s="61"/>
    </row>
    <row r="382" spans="2:47" ht="16.5" thickBot="1">
      <c r="B382" s="52">
        <v>44503</v>
      </c>
      <c r="C382" s="37"/>
      <c r="D382" s="14"/>
      <c r="G382" s="79"/>
      <c r="H382" s="2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  <c r="AA382" s="34"/>
      <c r="AD382" s="37"/>
      <c r="AE382" s="38"/>
      <c r="AF382" s="37"/>
      <c r="AG382" s="38"/>
      <c r="AH382" s="37"/>
      <c r="AI382" s="38"/>
      <c r="AJ382" s="37"/>
      <c r="AK382" s="38"/>
      <c r="AL382" s="37"/>
      <c r="AM382" s="38"/>
      <c r="AN382" s="37"/>
      <c r="AO382" s="38"/>
      <c r="AP382" s="37"/>
      <c r="AQ382" s="38"/>
      <c r="AR382" s="38"/>
      <c r="AS382" s="37"/>
      <c r="AT382" s="12"/>
      <c r="AU382" s="61"/>
    </row>
    <row r="383" spans="2:47" ht="16.5" thickBot="1">
      <c r="B383" s="52">
        <v>44504</v>
      </c>
      <c r="C383" s="37"/>
      <c r="D383" s="14"/>
      <c r="G383" s="79"/>
      <c r="H383" s="2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  <c r="AA383" s="34"/>
      <c r="AD383" s="37"/>
      <c r="AE383" s="38"/>
      <c r="AF383" s="37"/>
      <c r="AG383" s="38"/>
      <c r="AH383" s="37"/>
      <c r="AI383" s="38"/>
      <c r="AJ383" s="37"/>
      <c r="AK383" s="38"/>
      <c r="AL383" s="37"/>
      <c r="AM383" s="38"/>
      <c r="AN383" s="37"/>
      <c r="AO383" s="38"/>
      <c r="AP383" s="37"/>
      <c r="AQ383" s="38"/>
      <c r="AR383" s="38"/>
      <c r="AS383" s="37"/>
      <c r="AT383" s="12"/>
      <c r="AU383" s="61"/>
    </row>
    <row r="384" spans="2:47" ht="16.5" thickBot="1">
      <c r="B384" s="52">
        <v>44505</v>
      </c>
      <c r="C384" s="37"/>
      <c r="D384" s="14"/>
      <c r="G384" s="79"/>
      <c r="H384" s="2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  <c r="AA384" s="34"/>
      <c r="AD384" s="37"/>
      <c r="AE384" s="38"/>
      <c r="AF384" s="37"/>
      <c r="AG384" s="38"/>
      <c r="AH384" s="37"/>
      <c r="AI384" s="38"/>
      <c r="AJ384" s="37"/>
      <c r="AK384" s="38"/>
      <c r="AL384" s="37"/>
      <c r="AM384" s="38"/>
      <c r="AN384" s="37"/>
      <c r="AO384" s="38"/>
      <c r="AP384" s="37"/>
      <c r="AQ384" s="38"/>
      <c r="AR384" s="38"/>
      <c r="AS384" s="37"/>
      <c r="AT384" s="12"/>
      <c r="AU384" s="61"/>
    </row>
    <row r="385" spans="2:47" ht="16.5" thickBot="1">
      <c r="B385" s="52">
        <v>44506</v>
      </c>
      <c r="C385" s="37"/>
      <c r="D385" s="14"/>
      <c r="G385" s="79"/>
      <c r="H385" s="2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  <c r="AA385" s="34"/>
      <c r="AD385" s="37"/>
      <c r="AE385" s="38"/>
      <c r="AF385" s="37"/>
      <c r="AG385" s="38"/>
      <c r="AH385" s="37"/>
      <c r="AI385" s="38"/>
      <c r="AJ385" s="37"/>
      <c r="AK385" s="38"/>
      <c r="AL385" s="37"/>
      <c r="AM385" s="38"/>
      <c r="AN385" s="37"/>
      <c r="AO385" s="38"/>
      <c r="AP385" s="37"/>
      <c r="AQ385" s="38"/>
      <c r="AR385" s="38"/>
      <c r="AS385" s="37"/>
      <c r="AT385" s="12"/>
      <c r="AU385" s="61"/>
    </row>
    <row r="386" spans="2:47" ht="16.5" thickBot="1">
      <c r="B386" s="52">
        <v>44509</v>
      </c>
      <c r="C386" s="37"/>
      <c r="D386" s="14"/>
      <c r="G386" s="79"/>
      <c r="H386" s="2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  <c r="AA386" s="34"/>
      <c r="AD386" s="37"/>
      <c r="AE386" s="38"/>
      <c r="AF386" s="37"/>
      <c r="AG386" s="38"/>
      <c r="AH386" s="37"/>
      <c r="AI386" s="38"/>
      <c r="AJ386" s="37"/>
      <c r="AK386" s="38"/>
      <c r="AL386" s="37"/>
      <c r="AM386" s="38"/>
      <c r="AN386" s="37"/>
      <c r="AO386" s="38"/>
      <c r="AP386" s="37"/>
      <c r="AQ386" s="38"/>
      <c r="AR386" s="38"/>
      <c r="AS386" s="37"/>
      <c r="AT386" s="12"/>
      <c r="AU386" s="61"/>
    </row>
    <row r="387" spans="2:47" ht="16.5" thickBot="1">
      <c r="B387" s="52">
        <v>44510</v>
      </c>
      <c r="C387" s="37"/>
      <c r="D387" s="14"/>
      <c r="G387" s="79"/>
      <c r="H387" s="2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  <c r="AA387" s="34"/>
      <c r="AD387" s="37"/>
      <c r="AE387" s="38"/>
      <c r="AF387" s="37"/>
      <c r="AG387" s="38"/>
      <c r="AH387" s="37"/>
      <c r="AI387" s="38"/>
      <c r="AJ387" s="37"/>
      <c r="AK387" s="38"/>
      <c r="AL387" s="37"/>
      <c r="AM387" s="38"/>
      <c r="AN387" s="37"/>
      <c r="AO387" s="38"/>
      <c r="AP387" s="37"/>
      <c r="AQ387" s="38"/>
      <c r="AR387" s="38"/>
      <c r="AS387" s="37"/>
      <c r="AT387" s="12"/>
      <c r="AU387" s="61"/>
    </row>
    <row r="388" spans="2:47" ht="16.5" thickBot="1">
      <c r="B388" s="52">
        <v>44511</v>
      </c>
      <c r="C388" s="37"/>
      <c r="D388" s="14"/>
      <c r="G388" s="79"/>
      <c r="H388" s="2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  <c r="AA388" s="34"/>
      <c r="AD388" s="37"/>
      <c r="AE388" s="38"/>
      <c r="AF388" s="37"/>
      <c r="AG388" s="38"/>
      <c r="AH388" s="37"/>
      <c r="AI388" s="38"/>
      <c r="AJ388" s="37"/>
      <c r="AK388" s="38"/>
      <c r="AL388" s="37"/>
      <c r="AM388" s="38"/>
      <c r="AN388" s="37"/>
      <c r="AO388" s="38"/>
      <c r="AP388" s="37"/>
      <c r="AQ388" s="38"/>
      <c r="AR388" s="38"/>
      <c r="AS388" s="37"/>
      <c r="AT388" s="12"/>
      <c r="AU388" s="61"/>
    </row>
    <row r="389" spans="2:47" ht="16.5" thickBot="1">
      <c r="B389" s="52">
        <v>44512</v>
      </c>
      <c r="C389" s="37"/>
      <c r="D389" s="14"/>
      <c r="G389" s="79"/>
      <c r="H389" s="2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  <c r="AA389" s="34"/>
      <c r="AD389" s="37"/>
      <c r="AE389" s="38"/>
      <c r="AF389" s="37"/>
      <c r="AG389" s="38"/>
      <c r="AH389" s="37"/>
      <c r="AI389" s="38"/>
      <c r="AJ389" s="37"/>
      <c r="AK389" s="38"/>
      <c r="AL389" s="37"/>
      <c r="AM389" s="38"/>
      <c r="AN389" s="37"/>
      <c r="AO389" s="38"/>
      <c r="AP389" s="37"/>
      <c r="AQ389" s="38"/>
      <c r="AR389" s="38"/>
      <c r="AS389" s="37"/>
      <c r="AT389" s="12"/>
      <c r="AU389" s="61"/>
    </row>
    <row r="390" spans="2:47" ht="16.5" thickBot="1">
      <c r="B390" s="52">
        <v>44513</v>
      </c>
      <c r="C390" s="37"/>
      <c r="D390" s="14"/>
      <c r="G390" s="79"/>
      <c r="H390" s="2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  <c r="AA390" s="34"/>
      <c r="AD390" s="37"/>
      <c r="AE390" s="38"/>
      <c r="AF390" s="37"/>
      <c r="AG390" s="38"/>
      <c r="AH390" s="37"/>
      <c r="AI390" s="38"/>
      <c r="AJ390" s="37"/>
      <c r="AK390" s="38"/>
      <c r="AL390" s="37"/>
      <c r="AM390" s="38"/>
      <c r="AN390" s="37"/>
      <c r="AO390" s="38"/>
      <c r="AP390" s="37"/>
      <c r="AQ390" s="38"/>
      <c r="AR390" s="38"/>
      <c r="AS390" s="37"/>
      <c r="AT390" s="12"/>
      <c r="AU390" s="61"/>
    </row>
    <row r="391" spans="2:47" ht="16.5" thickBot="1">
      <c r="B391" s="52">
        <v>44516</v>
      </c>
      <c r="C391" s="37"/>
      <c r="D391" s="14"/>
      <c r="G391" s="79"/>
      <c r="H391" s="2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  <c r="AA391" s="34"/>
      <c r="AD391" s="37"/>
      <c r="AE391" s="38"/>
      <c r="AF391" s="37"/>
      <c r="AG391" s="38"/>
      <c r="AH391" s="37"/>
      <c r="AI391" s="38"/>
      <c r="AJ391" s="37"/>
      <c r="AK391" s="38"/>
      <c r="AL391" s="37"/>
      <c r="AM391" s="38"/>
      <c r="AN391" s="37"/>
      <c r="AO391" s="38"/>
      <c r="AP391" s="37"/>
      <c r="AQ391" s="38"/>
      <c r="AR391" s="38"/>
      <c r="AS391" s="37"/>
      <c r="AT391" s="12"/>
      <c r="AU391" s="61"/>
    </row>
    <row r="392" spans="2:47" ht="16.5" thickBot="1">
      <c r="B392" s="52">
        <v>44517</v>
      </c>
      <c r="C392" s="37"/>
      <c r="D392" s="14"/>
      <c r="G392" s="79"/>
      <c r="H392" s="2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  <c r="AA392" s="34"/>
      <c r="AD392" s="37"/>
      <c r="AE392" s="38"/>
      <c r="AF392" s="37"/>
      <c r="AG392" s="38"/>
      <c r="AH392" s="37"/>
      <c r="AI392" s="38"/>
      <c r="AJ392" s="37"/>
      <c r="AK392" s="38"/>
      <c r="AL392" s="37"/>
      <c r="AM392" s="38"/>
      <c r="AN392" s="37"/>
      <c r="AO392" s="38"/>
      <c r="AP392" s="37"/>
      <c r="AQ392" s="38"/>
      <c r="AR392" s="38"/>
      <c r="AS392" s="37"/>
      <c r="AT392" s="12"/>
      <c r="AU392" s="61"/>
    </row>
    <row r="393" spans="2:47" ht="16.5" thickBot="1">
      <c r="B393" s="52">
        <v>44518</v>
      </c>
      <c r="C393" s="37"/>
      <c r="D393" s="14"/>
      <c r="G393" s="79"/>
      <c r="H393" s="2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  <c r="AA393" s="34"/>
      <c r="AD393" s="37"/>
      <c r="AE393" s="38"/>
      <c r="AF393" s="37"/>
      <c r="AG393" s="38"/>
      <c r="AH393" s="37"/>
      <c r="AI393" s="38"/>
      <c r="AJ393" s="37"/>
      <c r="AK393" s="38"/>
      <c r="AL393" s="37"/>
      <c r="AM393" s="38"/>
      <c r="AN393" s="37"/>
      <c r="AO393" s="38"/>
      <c r="AP393" s="37"/>
      <c r="AQ393" s="38"/>
      <c r="AR393" s="38"/>
      <c r="AS393" s="37"/>
      <c r="AT393" s="12"/>
      <c r="AU393" s="61"/>
    </row>
    <row r="394" spans="2:47" ht="16.5" thickBot="1">
      <c r="B394" s="52">
        <v>44519</v>
      </c>
      <c r="C394" s="37"/>
      <c r="D394" s="14"/>
      <c r="G394" s="79"/>
      <c r="H394" s="2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  <c r="AA394" s="34"/>
      <c r="AD394" s="37"/>
      <c r="AE394" s="38"/>
      <c r="AF394" s="37"/>
      <c r="AG394" s="38"/>
      <c r="AH394" s="37"/>
      <c r="AI394" s="38"/>
      <c r="AJ394" s="37"/>
      <c r="AK394" s="38"/>
      <c r="AL394" s="37"/>
      <c r="AM394" s="38"/>
      <c r="AN394" s="37"/>
      <c r="AO394" s="38"/>
      <c r="AP394" s="37"/>
      <c r="AQ394" s="38"/>
      <c r="AR394" s="38"/>
      <c r="AS394" s="37"/>
      <c r="AT394" s="12"/>
      <c r="AU394" s="61"/>
    </row>
    <row r="395" spans="2:47" ht="16.5" thickBot="1">
      <c r="B395" s="52">
        <v>44520</v>
      </c>
      <c r="C395" s="37"/>
      <c r="D395" s="14"/>
      <c r="G395" s="79"/>
      <c r="H395" s="2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  <c r="AA395" s="34"/>
      <c r="AD395" s="37"/>
      <c r="AE395" s="38"/>
      <c r="AF395" s="37"/>
      <c r="AG395" s="38"/>
      <c r="AH395" s="37"/>
      <c r="AI395" s="38"/>
      <c r="AJ395" s="37"/>
      <c r="AK395" s="38"/>
      <c r="AL395" s="37"/>
      <c r="AM395" s="38"/>
      <c r="AN395" s="37"/>
      <c r="AO395" s="38"/>
      <c r="AP395" s="37"/>
      <c r="AQ395" s="38"/>
      <c r="AR395" s="38"/>
      <c r="AS395" s="37"/>
      <c r="AT395" s="12"/>
      <c r="AU395" s="61"/>
    </row>
    <row r="396" spans="2:47" ht="16.5" thickBot="1">
      <c r="B396" s="52">
        <v>44523</v>
      </c>
      <c r="C396" s="37"/>
      <c r="D396" s="14"/>
      <c r="G396" s="79"/>
      <c r="H396" s="2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  <c r="AA396" s="34"/>
      <c r="AD396" s="37"/>
      <c r="AE396" s="38"/>
      <c r="AF396" s="37"/>
      <c r="AG396" s="38"/>
      <c r="AH396" s="37"/>
      <c r="AI396" s="38"/>
      <c r="AJ396" s="37"/>
      <c r="AK396" s="38"/>
      <c r="AL396" s="37"/>
      <c r="AM396" s="38"/>
      <c r="AN396" s="37"/>
      <c r="AO396" s="38"/>
      <c r="AP396" s="37"/>
      <c r="AQ396" s="38"/>
      <c r="AR396" s="38"/>
      <c r="AS396" s="37"/>
      <c r="AT396" s="12"/>
      <c r="AU396" s="61"/>
    </row>
    <row r="397" spans="2:47" ht="16.5" thickBot="1">
      <c r="B397" s="52">
        <v>44524</v>
      </c>
      <c r="C397" s="37"/>
      <c r="D397" s="14"/>
      <c r="G397" s="79"/>
      <c r="H397" s="2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  <c r="AA397" s="34"/>
      <c r="AD397" s="37"/>
      <c r="AE397" s="38"/>
      <c r="AF397" s="37"/>
      <c r="AG397" s="38"/>
      <c r="AH397" s="37"/>
      <c r="AI397" s="38"/>
      <c r="AJ397" s="37"/>
      <c r="AK397" s="38"/>
      <c r="AL397" s="37"/>
      <c r="AM397" s="38"/>
      <c r="AN397" s="37"/>
      <c r="AO397" s="38"/>
      <c r="AP397" s="37"/>
      <c r="AQ397" s="38"/>
      <c r="AR397" s="38"/>
      <c r="AS397" s="37"/>
      <c r="AT397" s="12"/>
      <c r="AU397" s="61"/>
    </row>
    <row r="398" spans="2:47" ht="16.5" thickBot="1">
      <c r="B398" s="52">
        <v>44525</v>
      </c>
      <c r="C398" s="37"/>
      <c r="D398" s="14"/>
      <c r="G398" s="79"/>
      <c r="H398" s="2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  <c r="AA398" s="34"/>
      <c r="AD398" s="37"/>
      <c r="AE398" s="38"/>
      <c r="AF398" s="37"/>
      <c r="AG398" s="38"/>
      <c r="AH398" s="37"/>
      <c r="AI398" s="38"/>
      <c r="AJ398" s="37"/>
      <c r="AK398" s="38"/>
      <c r="AL398" s="37"/>
      <c r="AM398" s="38"/>
      <c r="AN398" s="37"/>
      <c r="AO398" s="38"/>
      <c r="AP398" s="37"/>
      <c r="AQ398" s="38"/>
      <c r="AR398" s="38"/>
      <c r="AS398" s="37"/>
      <c r="AT398" s="12"/>
      <c r="AU398" s="61"/>
    </row>
    <row r="399" spans="2:47" ht="16.5" thickBot="1">
      <c r="B399" s="52">
        <v>44526</v>
      </c>
      <c r="C399" s="37"/>
      <c r="D399" s="14"/>
      <c r="G399" s="79"/>
      <c r="H399" s="2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  <c r="AA399" s="34"/>
      <c r="AD399" s="37"/>
      <c r="AE399" s="38"/>
      <c r="AF399" s="37"/>
      <c r="AG399" s="38"/>
      <c r="AH399" s="37"/>
      <c r="AI399" s="38"/>
      <c r="AJ399" s="37"/>
      <c r="AK399" s="38"/>
      <c r="AL399" s="37"/>
      <c r="AM399" s="38"/>
      <c r="AN399" s="37"/>
      <c r="AO399" s="38"/>
      <c r="AP399" s="37"/>
      <c r="AQ399" s="38"/>
      <c r="AR399" s="38"/>
      <c r="AS399" s="37"/>
      <c r="AT399" s="12"/>
      <c r="AU399" s="61"/>
    </row>
    <row r="400" spans="2:47" ht="16.5" thickBot="1">
      <c r="B400" s="52">
        <v>44527</v>
      </c>
      <c r="C400" s="37"/>
      <c r="D400" s="14"/>
      <c r="G400" s="79"/>
      <c r="H400" s="2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  <c r="AA400" s="34"/>
      <c r="AD400" s="37"/>
      <c r="AE400" s="38"/>
      <c r="AF400" s="37"/>
      <c r="AG400" s="38"/>
      <c r="AH400" s="37"/>
      <c r="AI400" s="38"/>
      <c r="AJ400" s="37"/>
      <c r="AK400" s="38"/>
      <c r="AL400" s="37"/>
      <c r="AM400" s="38"/>
      <c r="AN400" s="37"/>
      <c r="AO400" s="38"/>
      <c r="AP400" s="37"/>
      <c r="AQ400" s="38"/>
      <c r="AR400" s="38"/>
      <c r="AS400" s="37"/>
      <c r="AT400" s="12"/>
      <c r="AU400" s="61"/>
    </row>
    <row r="401" spans="2:47" ht="16.5" thickBot="1">
      <c r="B401" s="52">
        <v>44530</v>
      </c>
      <c r="C401" s="37"/>
      <c r="D401" s="14"/>
      <c r="G401" s="79"/>
      <c r="H401" s="2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  <c r="AA401" s="34"/>
      <c r="AD401" s="37"/>
      <c r="AE401" s="38"/>
      <c r="AF401" s="37"/>
      <c r="AG401" s="38"/>
      <c r="AH401" s="37"/>
      <c r="AI401" s="38"/>
      <c r="AJ401" s="37"/>
      <c r="AK401" s="38"/>
      <c r="AL401" s="37"/>
      <c r="AM401" s="38"/>
      <c r="AN401" s="37"/>
      <c r="AO401" s="38"/>
      <c r="AP401" s="37"/>
      <c r="AQ401" s="38"/>
      <c r="AR401" s="38"/>
      <c r="AS401" s="37"/>
      <c r="AT401" s="12"/>
      <c r="AU401" s="61"/>
    </row>
    <row r="402" spans="2:47" ht="15.75">
      <c r="B402" s="54"/>
      <c r="C402" s="37"/>
      <c r="D402" s="14"/>
      <c r="G402" s="79"/>
      <c r="H402" s="2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  <c r="AA402" s="34"/>
      <c r="AD402" s="37"/>
      <c r="AE402" s="38"/>
      <c r="AF402" s="37"/>
      <c r="AG402" s="38"/>
      <c r="AH402" s="37"/>
      <c r="AI402" s="38"/>
      <c r="AJ402" s="37"/>
      <c r="AK402" s="38"/>
      <c r="AL402" s="37"/>
      <c r="AM402" s="38"/>
      <c r="AN402" s="37"/>
      <c r="AO402" s="38"/>
      <c r="AP402" s="37"/>
      <c r="AQ402" s="38"/>
      <c r="AR402" s="38"/>
      <c r="AS402" s="37"/>
      <c r="AT402" s="12"/>
      <c r="AU402" s="61"/>
    </row>
    <row r="403" spans="2:47" ht="16.5" thickBot="1">
      <c r="B403" s="54"/>
      <c r="C403" s="37"/>
      <c r="D403" s="14"/>
      <c r="G403" s="79"/>
      <c r="H403" s="2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  <c r="AA403" s="34"/>
      <c r="AD403" s="37"/>
      <c r="AE403" s="38"/>
      <c r="AF403" s="37"/>
      <c r="AG403" s="38"/>
      <c r="AH403" s="37"/>
      <c r="AI403" s="38"/>
      <c r="AJ403" s="37"/>
      <c r="AK403" s="38"/>
      <c r="AL403" s="37"/>
      <c r="AM403" s="38"/>
      <c r="AN403" s="37"/>
      <c r="AO403" s="38"/>
      <c r="AP403" s="37"/>
      <c r="AQ403" s="38"/>
      <c r="AR403" s="38"/>
      <c r="AS403" s="37"/>
      <c r="AT403" s="12"/>
      <c r="AU403" s="61"/>
    </row>
    <row r="404" spans="2:47" ht="16.5" thickBot="1">
      <c r="B404" s="56" t="s">
        <v>159</v>
      </c>
      <c r="C404" s="37"/>
      <c r="D404" s="14"/>
      <c r="G404" s="79"/>
      <c r="H404" s="2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  <c r="AA404" s="34"/>
      <c r="AD404" s="37"/>
      <c r="AE404" s="38"/>
      <c r="AF404" s="37"/>
      <c r="AG404" s="38"/>
      <c r="AH404" s="37"/>
      <c r="AI404" s="38"/>
      <c r="AJ404" s="37"/>
      <c r="AK404" s="38"/>
      <c r="AL404" s="37"/>
      <c r="AM404" s="38"/>
      <c r="AN404" s="37"/>
      <c r="AO404" s="38"/>
      <c r="AP404" s="37"/>
      <c r="AQ404" s="38"/>
      <c r="AR404" s="38"/>
      <c r="AS404" s="37"/>
      <c r="AT404" s="12"/>
      <c r="AU404" s="61"/>
    </row>
    <row r="405" spans="2:47" ht="16.5" thickBot="1">
      <c r="B405" s="51" t="s">
        <v>24</v>
      </c>
      <c r="C405" s="37"/>
      <c r="D405" s="14"/>
      <c r="G405" s="79"/>
      <c r="H405" s="2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  <c r="AA405" s="34"/>
      <c r="AD405" s="37"/>
      <c r="AE405" s="38"/>
      <c r="AF405" s="37"/>
      <c r="AG405" s="38"/>
      <c r="AH405" s="37"/>
      <c r="AI405" s="38"/>
      <c r="AJ405" s="37"/>
      <c r="AK405" s="38"/>
      <c r="AL405" s="37"/>
      <c r="AM405" s="38"/>
      <c r="AN405" s="37"/>
      <c r="AO405" s="38"/>
      <c r="AP405" s="37"/>
      <c r="AQ405" s="38"/>
      <c r="AR405" s="38"/>
      <c r="AS405" s="37"/>
      <c r="AT405" s="12"/>
      <c r="AU405" s="61"/>
    </row>
    <row r="406" spans="2:47" ht="16.5" thickBot="1">
      <c r="B406" s="52">
        <v>44531</v>
      </c>
      <c r="C406" s="37"/>
      <c r="D406" s="14"/>
      <c r="G406" s="79"/>
      <c r="H406" s="2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  <c r="AA406" s="34"/>
      <c r="AD406" s="37"/>
      <c r="AE406" s="38"/>
      <c r="AF406" s="37"/>
      <c r="AG406" s="38"/>
      <c r="AH406" s="37"/>
      <c r="AI406" s="38"/>
      <c r="AJ406" s="37"/>
      <c r="AK406" s="38"/>
      <c r="AL406" s="37"/>
      <c r="AM406" s="38"/>
      <c r="AN406" s="37"/>
      <c r="AO406" s="38"/>
      <c r="AP406" s="37"/>
      <c r="AQ406" s="38"/>
      <c r="AR406" s="38"/>
      <c r="AS406" s="37"/>
      <c r="AT406" s="12"/>
      <c r="AU406" s="61"/>
    </row>
    <row r="407" spans="2:47" ht="16.5" thickBot="1">
      <c r="B407" s="52">
        <v>44532</v>
      </c>
      <c r="C407" s="37"/>
      <c r="D407" s="14"/>
      <c r="G407" s="79"/>
      <c r="H407" s="2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  <c r="AA407" s="34"/>
      <c r="AD407" s="37"/>
      <c r="AE407" s="38"/>
      <c r="AF407" s="37"/>
      <c r="AG407" s="38"/>
      <c r="AH407" s="37"/>
      <c r="AI407" s="38"/>
      <c r="AJ407" s="37"/>
      <c r="AK407" s="38"/>
      <c r="AL407" s="37"/>
      <c r="AM407" s="38"/>
      <c r="AN407" s="37"/>
      <c r="AO407" s="38"/>
      <c r="AP407" s="37"/>
      <c r="AQ407" s="38"/>
      <c r="AR407" s="38"/>
      <c r="AS407" s="37"/>
      <c r="AT407" s="12"/>
      <c r="AU407" s="61"/>
    </row>
    <row r="408" spans="2:47" ht="16.5" thickBot="1">
      <c r="B408" s="52">
        <v>44533</v>
      </c>
      <c r="C408" s="37"/>
      <c r="D408" s="14"/>
      <c r="G408" s="79"/>
      <c r="H408" s="2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  <c r="AA408" s="34"/>
      <c r="AD408" s="37"/>
      <c r="AE408" s="38"/>
      <c r="AF408" s="37"/>
      <c r="AG408" s="38"/>
      <c r="AH408" s="37"/>
      <c r="AI408" s="38"/>
      <c r="AJ408" s="37"/>
      <c r="AK408" s="38"/>
      <c r="AL408" s="37"/>
      <c r="AM408" s="38"/>
      <c r="AN408" s="37"/>
      <c r="AO408" s="38"/>
      <c r="AP408" s="37"/>
      <c r="AQ408" s="38"/>
      <c r="AR408" s="38"/>
      <c r="AS408" s="37"/>
      <c r="AT408" s="12"/>
      <c r="AU408" s="61"/>
    </row>
    <row r="409" spans="2:47" ht="16.5" thickBot="1">
      <c r="B409" s="52">
        <v>44534</v>
      </c>
      <c r="C409" s="37"/>
      <c r="D409" s="14"/>
      <c r="G409" s="79"/>
      <c r="H409" s="2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  <c r="AA409" s="34"/>
      <c r="AD409" s="37"/>
      <c r="AE409" s="38"/>
      <c r="AF409" s="37"/>
      <c r="AG409" s="38"/>
      <c r="AH409" s="37"/>
      <c r="AI409" s="38"/>
      <c r="AJ409" s="37"/>
      <c r="AK409" s="38"/>
      <c r="AL409" s="37"/>
      <c r="AM409" s="38"/>
      <c r="AN409" s="37"/>
      <c r="AO409" s="38"/>
      <c r="AP409" s="37"/>
      <c r="AQ409" s="38"/>
      <c r="AR409" s="38"/>
      <c r="AS409" s="37"/>
      <c r="AT409" s="12"/>
      <c r="AU409" s="61"/>
    </row>
    <row r="410" spans="2:47" ht="16.5" thickBot="1">
      <c r="B410" s="52">
        <v>44537</v>
      </c>
      <c r="C410" s="37"/>
      <c r="D410" s="14"/>
      <c r="G410" s="79"/>
      <c r="H410" s="2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  <c r="AA410" s="34"/>
      <c r="AD410" s="37"/>
      <c r="AE410" s="38"/>
      <c r="AF410" s="37"/>
      <c r="AG410" s="38"/>
      <c r="AH410" s="37"/>
      <c r="AI410" s="38"/>
      <c r="AJ410" s="37"/>
      <c r="AK410" s="38"/>
      <c r="AL410" s="37"/>
      <c r="AM410" s="38"/>
      <c r="AN410" s="37"/>
      <c r="AO410" s="38"/>
      <c r="AP410" s="37"/>
      <c r="AQ410" s="38"/>
      <c r="AR410" s="38"/>
      <c r="AS410" s="37"/>
      <c r="AT410" s="12"/>
      <c r="AU410" s="61"/>
    </row>
    <row r="411" spans="2:47" ht="16.5" thickBot="1">
      <c r="B411" s="52">
        <v>44538</v>
      </c>
      <c r="C411" s="37"/>
      <c r="D411" s="14"/>
      <c r="G411" s="79"/>
      <c r="H411" s="2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  <c r="AA411" s="34"/>
      <c r="AD411" s="37"/>
      <c r="AE411" s="38"/>
      <c r="AF411" s="37"/>
      <c r="AG411" s="38"/>
      <c r="AH411" s="37"/>
      <c r="AI411" s="38"/>
      <c r="AJ411" s="37"/>
      <c r="AK411" s="38"/>
      <c r="AL411" s="37"/>
      <c r="AM411" s="38"/>
      <c r="AN411" s="37"/>
      <c r="AO411" s="38"/>
      <c r="AP411" s="37"/>
      <c r="AQ411" s="38"/>
      <c r="AR411" s="38"/>
      <c r="AS411" s="37"/>
      <c r="AT411" s="12"/>
      <c r="AU411" s="61"/>
    </row>
    <row r="412" spans="2:47" ht="16.5" thickBot="1">
      <c r="B412" s="52">
        <v>44539</v>
      </c>
      <c r="C412" s="37"/>
      <c r="D412" s="14"/>
      <c r="G412" s="79"/>
      <c r="H412" s="2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  <c r="AA412" s="34"/>
      <c r="AD412" s="37"/>
      <c r="AE412" s="38"/>
      <c r="AF412" s="37"/>
      <c r="AG412" s="38"/>
      <c r="AH412" s="37"/>
      <c r="AI412" s="38"/>
      <c r="AJ412" s="37"/>
      <c r="AK412" s="38"/>
      <c r="AL412" s="37"/>
      <c r="AM412" s="38"/>
      <c r="AN412" s="37"/>
      <c r="AO412" s="38"/>
      <c r="AP412" s="37"/>
      <c r="AQ412" s="38"/>
      <c r="AR412" s="38"/>
      <c r="AS412" s="37"/>
      <c r="AT412" s="12"/>
      <c r="AU412" s="61"/>
    </row>
    <row r="413" spans="2:47" ht="16.5" thickBot="1">
      <c r="B413" s="52">
        <v>44540</v>
      </c>
      <c r="C413" s="37"/>
      <c r="D413" s="14"/>
      <c r="G413" s="79"/>
      <c r="H413" s="2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  <c r="AA413" s="34"/>
      <c r="AD413" s="37"/>
      <c r="AE413" s="38"/>
      <c r="AF413" s="37"/>
      <c r="AG413" s="38"/>
      <c r="AH413" s="37"/>
      <c r="AI413" s="38"/>
      <c r="AJ413" s="37"/>
      <c r="AK413" s="38"/>
      <c r="AL413" s="37"/>
      <c r="AM413" s="38"/>
      <c r="AN413" s="37"/>
      <c r="AO413" s="38"/>
      <c r="AP413" s="37"/>
      <c r="AQ413" s="38"/>
      <c r="AR413" s="38"/>
      <c r="AS413" s="37"/>
      <c r="AT413" s="12"/>
      <c r="AU413" s="61"/>
    </row>
    <row r="414" spans="2:47" ht="16.5" thickBot="1">
      <c r="B414" s="52">
        <v>44541</v>
      </c>
      <c r="C414" s="37"/>
      <c r="D414" s="14"/>
      <c r="G414" s="79"/>
      <c r="H414" s="2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  <c r="AA414" s="34"/>
      <c r="AD414" s="37"/>
      <c r="AE414" s="38"/>
      <c r="AF414" s="37"/>
      <c r="AG414" s="38"/>
      <c r="AH414" s="37"/>
      <c r="AI414" s="38"/>
      <c r="AJ414" s="37"/>
      <c r="AK414" s="38"/>
      <c r="AL414" s="37"/>
      <c r="AM414" s="38"/>
      <c r="AN414" s="37"/>
      <c r="AO414" s="38"/>
      <c r="AP414" s="37"/>
      <c r="AQ414" s="38"/>
      <c r="AR414" s="38"/>
      <c r="AS414" s="37"/>
      <c r="AT414" s="12"/>
      <c r="AU414" s="61"/>
    </row>
    <row r="415" spans="2:47" ht="16.5" thickBot="1">
      <c r="B415" s="52">
        <v>44544</v>
      </c>
      <c r="C415" s="37"/>
      <c r="D415" s="14"/>
      <c r="G415" s="79"/>
      <c r="H415" s="2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  <c r="AA415" s="34"/>
      <c r="AD415" s="37"/>
      <c r="AE415" s="38"/>
      <c r="AF415" s="37"/>
      <c r="AG415" s="38"/>
      <c r="AH415" s="37"/>
      <c r="AI415" s="38"/>
      <c r="AJ415" s="37"/>
      <c r="AK415" s="38"/>
      <c r="AL415" s="37"/>
      <c r="AM415" s="38"/>
      <c r="AN415" s="37"/>
      <c r="AO415" s="38"/>
      <c r="AP415" s="37"/>
      <c r="AQ415" s="38"/>
      <c r="AR415" s="38"/>
      <c r="AS415" s="37"/>
      <c r="AT415" s="12"/>
      <c r="AU415" s="61"/>
    </row>
    <row r="416" spans="2:47" ht="16.5" thickBot="1">
      <c r="B416" s="52">
        <v>44545</v>
      </c>
      <c r="C416" s="37"/>
      <c r="D416" s="14"/>
      <c r="G416" s="79"/>
      <c r="H416" s="2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  <c r="AA416" s="34"/>
      <c r="AD416" s="37"/>
      <c r="AE416" s="38"/>
      <c r="AF416" s="37"/>
      <c r="AG416" s="38"/>
      <c r="AH416" s="37"/>
      <c r="AI416" s="38"/>
      <c r="AJ416" s="37"/>
      <c r="AK416" s="38"/>
      <c r="AL416" s="37"/>
      <c r="AM416" s="38"/>
      <c r="AN416" s="37"/>
      <c r="AO416" s="38"/>
      <c r="AP416" s="37"/>
      <c r="AQ416" s="38"/>
      <c r="AR416" s="38"/>
      <c r="AS416" s="37"/>
      <c r="AT416" s="12"/>
      <c r="AU416" s="61"/>
    </row>
    <row r="417" spans="2:47" ht="16.5" thickBot="1">
      <c r="B417" s="52">
        <v>44546</v>
      </c>
      <c r="C417" s="37"/>
      <c r="D417" s="14"/>
      <c r="G417" s="79"/>
      <c r="H417" s="2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  <c r="AA417" s="34"/>
      <c r="AD417" s="37"/>
      <c r="AE417" s="38"/>
      <c r="AF417" s="37"/>
      <c r="AG417" s="38"/>
      <c r="AH417" s="37"/>
      <c r="AI417" s="38"/>
      <c r="AJ417" s="37"/>
      <c r="AK417" s="38"/>
      <c r="AL417" s="37"/>
      <c r="AM417" s="38"/>
      <c r="AN417" s="37"/>
      <c r="AO417" s="38"/>
      <c r="AP417" s="37"/>
      <c r="AQ417" s="38"/>
      <c r="AR417" s="38"/>
      <c r="AS417" s="37"/>
      <c r="AT417" s="12"/>
      <c r="AU417" s="61"/>
    </row>
    <row r="418" spans="2:47" ht="16.5" thickBot="1">
      <c r="B418" s="52">
        <v>44547</v>
      </c>
      <c r="C418" s="37"/>
      <c r="D418" s="14"/>
      <c r="G418" s="79"/>
      <c r="H418" s="2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  <c r="AA418" s="34"/>
      <c r="AD418" s="37"/>
      <c r="AE418" s="38"/>
      <c r="AF418" s="37"/>
      <c r="AG418" s="38"/>
      <c r="AH418" s="37"/>
      <c r="AI418" s="38"/>
      <c r="AJ418" s="37"/>
      <c r="AK418" s="38"/>
      <c r="AL418" s="37"/>
      <c r="AM418" s="38"/>
      <c r="AN418" s="37"/>
      <c r="AO418" s="38"/>
      <c r="AP418" s="37"/>
      <c r="AQ418" s="38"/>
      <c r="AR418" s="38"/>
      <c r="AS418" s="37"/>
      <c r="AT418" s="12"/>
      <c r="AU418" s="61"/>
    </row>
    <row r="419" spans="2:47" ht="16.5" thickBot="1">
      <c r="B419" s="52">
        <v>44548</v>
      </c>
      <c r="C419" s="37"/>
      <c r="D419" s="14"/>
      <c r="G419" s="79"/>
      <c r="H419" s="2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  <c r="AA419" s="34"/>
      <c r="AD419" s="37"/>
      <c r="AE419" s="38"/>
      <c r="AF419" s="37"/>
      <c r="AG419" s="38"/>
      <c r="AH419" s="37"/>
      <c r="AI419" s="38"/>
      <c r="AJ419" s="37"/>
      <c r="AK419" s="38"/>
      <c r="AL419" s="37"/>
      <c r="AM419" s="38"/>
      <c r="AN419" s="37"/>
      <c r="AO419" s="38"/>
      <c r="AP419" s="37"/>
      <c r="AQ419" s="38"/>
      <c r="AR419" s="38"/>
      <c r="AS419" s="37"/>
      <c r="AT419" s="12"/>
      <c r="AU419" s="61"/>
    </row>
    <row r="420" spans="2:47" ht="16.5" thickBot="1">
      <c r="B420" s="52">
        <v>44551</v>
      </c>
      <c r="C420" s="37"/>
      <c r="D420" s="14"/>
      <c r="G420" s="79"/>
      <c r="H420" s="2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  <c r="AA420" s="34"/>
      <c r="AD420" s="37"/>
      <c r="AE420" s="38"/>
      <c r="AF420" s="37"/>
      <c r="AG420" s="38"/>
      <c r="AH420" s="37"/>
      <c r="AI420" s="38"/>
      <c r="AJ420" s="37"/>
      <c r="AK420" s="38"/>
      <c r="AL420" s="37"/>
      <c r="AM420" s="38"/>
      <c r="AN420" s="37"/>
      <c r="AO420" s="38"/>
      <c r="AP420" s="37"/>
      <c r="AQ420" s="38"/>
      <c r="AR420" s="38"/>
      <c r="AS420" s="37"/>
      <c r="AT420" s="12"/>
      <c r="AU420" s="61"/>
    </row>
    <row r="421" spans="2:47" ht="16.5" thickBot="1">
      <c r="B421" s="52">
        <v>44552</v>
      </c>
      <c r="C421" s="37"/>
      <c r="D421" s="14"/>
      <c r="G421" s="79"/>
      <c r="H421" s="2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  <c r="AA421" s="34"/>
      <c r="AD421" s="37"/>
      <c r="AE421" s="38"/>
      <c r="AF421" s="37"/>
      <c r="AG421" s="38"/>
      <c r="AH421" s="37"/>
      <c r="AI421" s="38"/>
      <c r="AJ421" s="37"/>
      <c r="AK421" s="38"/>
      <c r="AL421" s="37"/>
      <c r="AM421" s="38"/>
      <c r="AN421" s="37"/>
      <c r="AO421" s="38"/>
      <c r="AP421" s="37"/>
      <c r="AQ421" s="38"/>
      <c r="AR421" s="38"/>
      <c r="AS421" s="37"/>
      <c r="AT421" s="12"/>
      <c r="AU421" s="61"/>
    </row>
    <row r="422" spans="2:47" ht="16.5" thickBot="1">
      <c r="B422" s="52">
        <v>44553</v>
      </c>
      <c r="C422" s="37"/>
      <c r="D422" s="14"/>
      <c r="G422" s="79"/>
      <c r="H422" s="2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  <c r="AA422" s="34"/>
      <c r="AD422" s="37"/>
      <c r="AE422" s="38"/>
      <c r="AF422" s="37"/>
      <c r="AG422" s="38"/>
      <c r="AH422" s="37"/>
      <c r="AI422" s="38"/>
      <c r="AJ422" s="37"/>
      <c r="AK422" s="38"/>
      <c r="AL422" s="37"/>
      <c r="AM422" s="38"/>
      <c r="AN422" s="37"/>
      <c r="AO422" s="38"/>
      <c r="AP422" s="37"/>
      <c r="AQ422" s="38"/>
      <c r="AR422" s="38"/>
      <c r="AS422" s="37"/>
      <c r="AT422" s="12"/>
      <c r="AU422" s="61"/>
    </row>
    <row r="423" spans="2:47" ht="16.5" thickBot="1">
      <c r="B423" s="52">
        <v>44554</v>
      </c>
      <c r="C423" s="37"/>
      <c r="D423" s="14"/>
      <c r="G423" s="79"/>
      <c r="H423" s="2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  <c r="AA423" s="34"/>
      <c r="AD423" s="37"/>
      <c r="AE423" s="38"/>
      <c r="AF423" s="37"/>
      <c r="AG423" s="38"/>
      <c r="AH423" s="37"/>
      <c r="AI423" s="38"/>
      <c r="AJ423" s="37"/>
      <c r="AK423" s="38"/>
      <c r="AL423" s="37"/>
      <c r="AM423" s="38"/>
      <c r="AN423" s="37"/>
      <c r="AO423" s="38"/>
      <c r="AP423" s="37"/>
      <c r="AQ423" s="38"/>
      <c r="AR423" s="38"/>
      <c r="AS423" s="37"/>
      <c r="AT423" s="12"/>
      <c r="AU423" s="61"/>
    </row>
    <row r="424" spans="2:47" ht="16.5" thickBot="1">
      <c r="B424" s="52">
        <v>44555</v>
      </c>
      <c r="C424" s="37"/>
      <c r="D424" s="14"/>
      <c r="G424" s="79"/>
      <c r="H424" s="2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  <c r="AA424" s="34"/>
      <c r="AD424" s="37"/>
      <c r="AE424" s="38"/>
      <c r="AF424" s="37"/>
      <c r="AG424" s="38"/>
      <c r="AH424" s="37"/>
      <c r="AI424" s="38"/>
      <c r="AJ424" s="37"/>
      <c r="AK424" s="38"/>
      <c r="AL424" s="37"/>
      <c r="AM424" s="38"/>
      <c r="AN424" s="37"/>
      <c r="AO424" s="38"/>
      <c r="AP424" s="37"/>
      <c r="AQ424" s="38"/>
      <c r="AR424" s="38"/>
      <c r="AS424" s="37"/>
      <c r="AT424" s="12"/>
      <c r="AU424" s="61"/>
    </row>
    <row r="425" spans="2:47" ht="16.5" thickBot="1">
      <c r="B425" s="52">
        <v>44558</v>
      </c>
      <c r="C425" s="37"/>
      <c r="D425" s="14"/>
      <c r="G425" s="79"/>
      <c r="H425" s="2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  <c r="AA425" s="34"/>
      <c r="AD425" s="37"/>
      <c r="AE425" s="38"/>
      <c r="AF425" s="37"/>
      <c r="AG425" s="38"/>
      <c r="AH425" s="37"/>
      <c r="AI425" s="38"/>
      <c r="AJ425" s="37"/>
      <c r="AK425" s="38"/>
      <c r="AL425" s="37"/>
      <c r="AM425" s="38"/>
      <c r="AN425" s="37"/>
      <c r="AO425" s="38"/>
      <c r="AP425" s="37"/>
      <c r="AQ425" s="38"/>
      <c r="AR425" s="38"/>
      <c r="AS425" s="37"/>
      <c r="AT425" s="12"/>
      <c r="AU425" s="61"/>
    </row>
    <row r="426" spans="2:47" ht="16.5" thickBot="1">
      <c r="B426" s="52">
        <v>44559</v>
      </c>
      <c r="C426" s="37"/>
      <c r="D426" s="14"/>
      <c r="G426" s="79"/>
      <c r="H426" s="2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  <c r="AA426" s="34"/>
      <c r="AD426" s="37"/>
      <c r="AE426" s="38"/>
      <c r="AF426" s="37"/>
      <c r="AG426" s="38"/>
      <c r="AH426" s="37"/>
      <c r="AI426" s="38"/>
      <c r="AJ426" s="37"/>
      <c r="AK426" s="38"/>
      <c r="AL426" s="37"/>
      <c r="AM426" s="38"/>
      <c r="AN426" s="37"/>
      <c r="AO426" s="38"/>
      <c r="AP426" s="37"/>
      <c r="AQ426" s="38"/>
      <c r="AR426" s="38"/>
      <c r="AS426" s="37"/>
      <c r="AT426" s="12"/>
      <c r="AU426" s="61"/>
    </row>
    <row r="427" spans="2:47" ht="16.5" thickBot="1">
      <c r="B427" s="52">
        <v>44560</v>
      </c>
      <c r="C427" s="37"/>
      <c r="D427" s="14"/>
      <c r="G427" s="79"/>
      <c r="H427" s="2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  <c r="AA427" s="34"/>
      <c r="AD427" s="37"/>
      <c r="AE427" s="38"/>
      <c r="AF427" s="37"/>
      <c r="AG427" s="38"/>
      <c r="AH427" s="37"/>
      <c r="AI427" s="38"/>
      <c r="AJ427" s="37"/>
      <c r="AK427" s="38"/>
      <c r="AL427" s="37"/>
      <c r="AM427" s="38"/>
      <c r="AN427" s="37"/>
      <c r="AO427" s="38"/>
      <c r="AP427" s="37"/>
      <c r="AQ427" s="38"/>
      <c r="AR427" s="38"/>
      <c r="AS427" s="37"/>
      <c r="AT427" s="12"/>
      <c r="AU427" s="61"/>
    </row>
    <row r="428" spans="2:47" ht="16.5" thickBot="1">
      <c r="B428" s="52">
        <v>44561</v>
      </c>
      <c r="C428" s="37"/>
      <c r="D428" s="14"/>
      <c r="G428" s="79"/>
      <c r="H428" s="2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  <c r="AA428" s="34"/>
      <c r="AD428" s="37"/>
      <c r="AE428" s="38"/>
      <c r="AF428" s="37"/>
      <c r="AG428" s="38"/>
      <c r="AH428" s="37"/>
      <c r="AI428" s="38"/>
      <c r="AJ428" s="37"/>
      <c r="AK428" s="38"/>
      <c r="AL428" s="37"/>
      <c r="AM428" s="38"/>
      <c r="AN428" s="37"/>
      <c r="AO428" s="38"/>
      <c r="AP428" s="37"/>
      <c r="AQ428" s="38"/>
      <c r="AR428" s="38"/>
      <c r="AS428" s="37"/>
      <c r="AT428" s="12"/>
      <c r="AU428" s="61"/>
    </row>
    <row r="429" spans="2:47" ht="15.75">
      <c r="B429" s="54"/>
      <c r="C429" s="37"/>
      <c r="D429" s="14"/>
      <c r="G429" s="79"/>
      <c r="H429" s="2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  <c r="AA429" s="34"/>
      <c r="AD429" s="37"/>
      <c r="AE429" s="38"/>
      <c r="AF429" s="37"/>
      <c r="AG429" s="38"/>
      <c r="AH429" s="37"/>
      <c r="AI429" s="38"/>
      <c r="AJ429" s="37"/>
      <c r="AK429" s="38"/>
      <c r="AL429" s="37"/>
      <c r="AM429" s="38"/>
      <c r="AN429" s="37"/>
      <c r="AO429" s="38"/>
      <c r="AP429" s="37"/>
      <c r="AQ429" s="38"/>
      <c r="AR429" s="38"/>
      <c r="AS429" s="37"/>
      <c r="AT429" s="12"/>
      <c r="AU429" s="61"/>
    </row>
    <row r="430" spans="2:47" ht="16.5" thickBot="1">
      <c r="B430" s="54"/>
      <c r="C430" s="37"/>
      <c r="D430" s="14"/>
      <c r="G430" s="79"/>
      <c r="H430" s="2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  <c r="AA430" s="34"/>
      <c r="AD430" s="37"/>
      <c r="AE430" s="38"/>
      <c r="AF430" s="37"/>
      <c r="AG430" s="38"/>
      <c r="AH430" s="37"/>
      <c r="AI430" s="38"/>
      <c r="AJ430" s="37"/>
      <c r="AK430" s="38"/>
      <c r="AL430" s="37"/>
      <c r="AM430" s="38"/>
      <c r="AN430" s="37"/>
      <c r="AO430" s="38"/>
      <c r="AP430" s="37"/>
      <c r="AQ430" s="38"/>
      <c r="AR430" s="38"/>
      <c r="AS430" s="37"/>
      <c r="AT430" s="12"/>
      <c r="AU430" s="61"/>
    </row>
    <row r="431" spans="2:47" ht="16.5" thickBot="1">
      <c r="B431" s="56" t="s">
        <v>160</v>
      </c>
      <c r="C431" s="37"/>
      <c r="D431" s="14"/>
      <c r="G431" s="79"/>
      <c r="H431" s="2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  <c r="AA431" s="34"/>
      <c r="AD431" s="37"/>
      <c r="AE431" s="38"/>
      <c r="AF431" s="37"/>
      <c r="AG431" s="38"/>
      <c r="AH431" s="37"/>
      <c r="AI431" s="38"/>
      <c r="AJ431" s="37"/>
      <c r="AK431" s="38"/>
      <c r="AL431" s="37"/>
      <c r="AM431" s="38"/>
      <c r="AN431" s="37"/>
      <c r="AO431" s="38"/>
      <c r="AP431" s="37"/>
      <c r="AQ431" s="38"/>
      <c r="AR431" s="38"/>
      <c r="AS431" s="37"/>
      <c r="AT431" s="12"/>
      <c r="AU431" s="61"/>
    </row>
    <row r="432" spans="2:47" ht="16.5" thickBot="1">
      <c r="B432" s="51" t="s">
        <v>24</v>
      </c>
      <c r="C432" s="37"/>
      <c r="D432" s="14"/>
      <c r="G432" s="79"/>
      <c r="H432" s="2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  <c r="AA432" s="34"/>
      <c r="AD432" s="37"/>
      <c r="AE432" s="38"/>
      <c r="AF432" s="37"/>
      <c r="AG432" s="38"/>
      <c r="AH432" s="37"/>
      <c r="AI432" s="38"/>
      <c r="AJ432" s="37"/>
      <c r="AK432" s="38"/>
      <c r="AL432" s="37"/>
      <c r="AM432" s="38"/>
      <c r="AN432" s="37"/>
      <c r="AO432" s="38"/>
      <c r="AP432" s="37"/>
      <c r="AQ432" s="38"/>
      <c r="AR432" s="38"/>
      <c r="AS432" s="37"/>
      <c r="AT432" s="12"/>
      <c r="AU432" s="61"/>
    </row>
    <row r="433" spans="2:47" ht="16.5" thickBot="1">
      <c r="B433" s="52">
        <v>44197</v>
      </c>
      <c r="C433" s="37"/>
      <c r="D433" s="14"/>
      <c r="G433" s="79"/>
      <c r="H433" s="2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  <c r="AA433" s="34"/>
      <c r="AD433" s="37"/>
      <c r="AE433" s="38"/>
      <c r="AF433" s="37"/>
      <c r="AG433" s="38"/>
      <c r="AH433" s="37"/>
      <c r="AI433" s="38"/>
      <c r="AJ433" s="37"/>
      <c r="AK433" s="38"/>
      <c r="AL433" s="37"/>
      <c r="AM433" s="38"/>
      <c r="AN433" s="37"/>
      <c r="AO433" s="38"/>
      <c r="AP433" s="37"/>
      <c r="AQ433" s="38"/>
      <c r="AR433" s="38"/>
      <c r="AS433" s="37"/>
      <c r="AT433" s="12"/>
      <c r="AU433" s="61"/>
    </row>
    <row r="434" spans="2:47" ht="16.5" thickBot="1">
      <c r="B434" s="52">
        <v>44200</v>
      </c>
      <c r="C434" s="37"/>
      <c r="D434" s="14"/>
      <c r="G434" s="79"/>
      <c r="H434" s="2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  <c r="AA434" s="34"/>
      <c r="AD434" s="37"/>
      <c r="AE434" s="38"/>
      <c r="AF434" s="37"/>
      <c r="AG434" s="38"/>
      <c r="AH434" s="37"/>
      <c r="AI434" s="38"/>
      <c r="AJ434" s="37"/>
      <c r="AK434" s="38"/>
      <c r="AL434" s="37"/>
      <c r="AM434" s="38"/>
      <c r="AN434" s="37"/>
      <c r="AO434" s="38"/>
      <c r="AP434" s="37"/>
      <c r="AQ434" s="38"/>
      <c r="AR434" s="38"/>
      <c r="AS434" s="37"/>
      <c r="AT434" s="12"/>
      <c r="AU434" s="61"/>
    </row>
    <row r="435" spans="2:47" ht="16.5" thickBot="1">
      <c r="B435" s="52">
        <v>44201</v>
      </c>
      <c r="C435" s="37"/>
      <c r="D435" s="14"/>
      <c r="G435" s="79"/>
      <c r="H435" s="2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  <c r="AA435" s="34"/>
      <c r="AD435" s="37"/>
      <c r="AE435" s="38"/>
      <c r="AF435" s="37"/>
      <c r="AG435" s="38"/>
      <c r="AH435" s="37"/>
      <c r="AI435" s="38"/>
      <c r="AJ435" s="37"/>
      <c r="AK435" s="38"/>
      <c r="AL435" s="37"/>
      <c r="AM435" s="38"/>
      <c r="AN435" s="37"/>
      <c r="AO435" s="38"/>
      <c r="AP435" s="37"/>
      <c r="AQ435" s="38"/>
      <c r="AR435" s="38"/>
      <c r="AS435" s="37"/>
      <c r="AT435" s="12"/>
      <c r="AU435" s="61"/>
    </row>
    <row r="436" spans="2:47" ht="16.5" thickBot="1">
      <c r="B436" s="52">
        <v>44202</v>
      </c>
      <c r="C436" s="37"/>
      <c r="D436" s="14"/>
      <c r="G436" s="79"/>
      <c r="H436" s="2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  <c r="AA436" s="34"/>
      <c r="AD436" s="37"/>
      <c r="AE436" s="38"/>
      <c r="AF436" s="37"/>
      <c r="AG436" s="38"/>
      <c r="AH436" s="37"/>
      <c r="AI436" s="38"/>
      <c r="AJ436" s="37"/>
      <c r="AK436" s="38"/>
      <c r="AL436" s="37"/>
      <c r="AM436" s="38"/>
      <c r="AN436" s="37"/>
      <c r="AO436" s="38"/>
      <c r="AP436" s="37"/>
      <c r="AQ436" s="38"/>
      <c r="AR436" s="38"/>
      <c r="AS436" s="37"/>
      <c r="AT436" s="12"/>
      <c r="AU436" s="61"/>
    </row>
    <row r="437" spans="2:47" ht="16.5" thickBot="1">
      <c r="B437" s="52">
        <v>44203</v>
      </c>
      <c r="C437" s="37"/>
      <c r="D437" s="14"/>
      <c r="G437" s="79"/>
      <c r="H437" s="2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  <c r="AA437" s="34"/>
      <c r="AD437" s="37"/>
      <c r="AE437" s="38"/>
      <c r="AF437" s="37"/>
      <c r="AG437" s="38"/>
      <c r="AH437" s="37"/>
      <c r="AI437" s="38"/>
      <c r="AJ437" s="37"/>
      <c r="AK437" s="38"/>
      <c r="AL437" s="37"/>
      <c r="AM437" s="38"/>
      <c r="AN437" s="37"/>
      <c r="AO437" s="38"/>
      <c r="AP437" s="37"/>
      <c r="AQ437" s="38"/>
      <c r="AR437" s="38"/>
      <c r="AS437" s="37"/>
      <c r="AT437" s="12"/>
      <c r="AU437" s="61"/>
    </row>
    <row r="438" spans="2:47" ht="16.5" thickBot="1">
      <c r="B438" s="52">
        <v>44204</v>
      </c>
      <c r="C438" s="37"/>
      <c r="D438" s="14"/>
      <c r="G438" s="79"/>
      <c r="H438" s="2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  <c r="AA438" s="34"/>
      <c r="AD438" s="37"/>
      <c r="AE438" s="38"/>
      <c r="AF438" s="37"/>
      <c r="AG438" s="38"/>
      <c r="AH438" s="37"/>
      <c r="AI438" s="38"/>
      <c r="AJ438" s="37"/>
      <c r="AK438" s="38"/>
      <c r="AL438" s="37"/>
      <c r="AM438" s="38"/>
      <c r="AN438" s="37"/>
      <c r="AO438" s="38"/>
      <c r="AP438" s="37"/>
      <c r="AQ438" s="38"/>
      <c r="AR438" s="38"/>
      <c r="AS438" s="37"/>
      <c r="AT438" s="12"/>
      <c r="AU438" s="61"/>
    </row>
    <row r="439" spans="2:47" ht="16.5" thickBot="1">
      <c r="B439" s="52">
        <v>44207</v>
      </c>
      <c r="C439" s="37"/>
      <c r="D439" s="14"/>
      <c r="G439" s="79"/>
      <c r="H439" s="2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  <c r="AA439" s="34"/>
      <c r="AD439" s="37"/>
      <c r="AE439" s="38"/>
      <c r="AF439" s="37"/>
      <c r="AG439" s="38"/>
      <c r="AH439" s="37"/>
      <c r="AI439" s="38"/>
      <c r="AJ439" s="37"/>
      <c r="AK439" s="38"/>
      <c r="AL439" s="37"/>
      <c r="AM439" s="38"/>
      <c r="AN439" s="37"/>
      <c r="AO439" s="38"/>
      <c r="AP439" s="37"/>
      <c r="AQ439" s="38"/>
      <c r="AR439" s="38"/>
      <c r="AS439" s="37"/>
      <c r="AT439" s="12"/>
      <c r="AU439" s="61"/>
    </row>
    <row r="440" spans="2:47" ht="16.5" thickBot="1">
      <c r="B440" s="52">
        <v>44208</v>
      </c>
      <c r="C440" s="37"/>
      <c r="D440" s="14"/>
      <c r="G440" s="79"/>
      <c r="H440" s="2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  <c r="AA440" s="34"/>
      <c r="AD440" s="37"/>
      <c r="AE440" s="38"/>
      <c r="AF440" s="37"/>
      <c r="AG440" s="38"/>
      <c r="AH440" s="37"/>
      <c r="AI440" s="38"/>
      <c r="AJ440" s="37"/>
      <c r="AK440" s="38"/>
      <c r="AL440" s="37"/>
      <c r="AM440" s="38"/>
      <c r="AN440" s="37"/>
      <c r="AO440" s="38"/>
      <c r="AP440" s="37"/>
      <c r="AQ440" s="38"/>
      <c r="AR440" s="38"/>
      <c r="AS440" s="37"/>
      <c r="AT440" s="12"/>
      <c r="AU440" s="61"/>
    </row>
    <row r="441" spans="2:47" ht="16.5" thickBot="1">
      <c r="B441" s="52">
        <v>44209</v>
      </c>
      <c r="C441" s="37"/>
      <c r="D441" s="14"/>
      <c r="G441" s="79"/>
      <c r="H441" s="2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  <c r="AA441" s="34"/>
      <c r="AD441" s="37"/>
      <c r="AE441" s="38"/>
      <c r="AF441" s="37"/>
      <c r="AG441" s="38"/>
      <c r="AH441" s="37"/>
      <c r="AI441" s="38"/>
      <c r="AJ441" s="37"/>
      <c r="AK441" s="38"/>
      <c r="AL441" s="37"/>
      <c r="AM441" s="38"/>
      <c r="AN441" s="37"/>
      <c r="AO441" s="38"/>
      <c r="AP441" s="37"/>
      <c r="AQ441" s="38"/>
      <c r="AR441" s="38"/>
      <c r="AS441" s="37"/>
      <c r="AT441" s="12"/>
      <c r="AU441" s="61"/>
    </row>
    <row r="442" spans="2:47" ht="16.5" thickBot="1">
      <c r="B442" s="52">
        <v>44210</v>
      </c>
      <c r="C442" s="37"/>
      <c r="D442" s="14"/>
      <c r="G442" s="79"/>
      <c r="H442" s="2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  <c r="AA442" s="34"/>
      <c r="AD442" s="37"/>
      <c r="AE442" s="38"/>
      <c r="AF442" s="37"/>
      <c r="AG442" s="38"/>
      <c r="AH442" s="37"/>
      <c r="AI442" s="38"/>
      <c r="AJ442" s="37"/>
      <c r="AK442" s="38"/>
      <c r="AL442" s="37"/>
      <c r="AM442" s="38"/>
      <c r="AN442" s="37"/>
      <c r="AO442" s="38"/>
      <c r="AP442" s="37"/>
      <c r="AQ442" s="38"/>
      <c r="AR442" s="38"/>
      <c r="AS442" s="37"/>
      <c r="AT442" s="12"/>
      <c r="AU442" s="61"/>
    </row>
    <row r="443" spans="2:47" ht="16.5" thickBot="1">
      <c r="B443" s="52">
        <v>44211</v>
      </c>
      <c r="C443" s="37"/>
      <c r="D443" s="14"/>
      <c r="G443" s="79"/>
      <c r="H443" s="2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  <c r="AA443" s="34"/>
      <c r="AD443" s="37"/>
      <c r="AE443" s="38"/>
      <c r="AF443" s="37"/>
      <c r="AG443" s="38"/>
      <c r="AH443" s="37"/>
      <c r="AI443" s="38"/>
      <c r="AJ443" s="37"/>
      <c r="AK443" s="38"/>
      <c r="AL443" s="37"/>
      <c r="AM443" s="38"/>
      <c r="AN443" s="37"/>
      <c r="AO443" s="38"/>
      <c r="AP443" s="37"/>
      <c r="AQ443" s="38"/>
      <c r="AR443" s="38"/>
      <c r="AS443" s="37"/>
      <c r="AT443" s="12"/>
      <c r="AU443" s="61"/>
    </row>
    <row r="444" spans="2:47" ht="16.5" thickBot="1">
      <c r="B444" s="52">
        <v>44214</v>
      </c>
      <c r="C444" s="37"/>
      <c r="D444" s="14"/>
      <c r="G444" s="79"/>
      <c r="H444" s="2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  <c r="AA444" s="34"/>
      <c r="AD444" s="37"/>
      <c r="AE444" s="38"/>
      <c r="AF444" s="37"/>
      <c r="AG444" s="38"/>
      <c r="AH444" s="37"/>
      <c r="AI444" s="38"/>
      <c r="AJ444" s="37"/>
      <c r="AK444" s="38"/>
      <c r="AL444" s="37"/>
      <c r="AM444" s="38"/>
      <c r="AN444" s="37"/>
      <c r="AO444" s="38"/>
      <c r="AP444" s="37"/>
      <c r="AQ444" s="38"/>
      <c r="AR444" s="38"/>
      <c r="AS444" s="37"/>
      <c r="AT444" s="12"/>
      <c r="AU444" s="61"/>
    </row>
    <row r="445" spans="2:47" ht="16.5" thickBot="1">
      <c r="B445" s="52">
        <v>44215</v>
      </c>
      <c r="C445" s="37"/>
      <c r="D445" s="14"/>
      <c r="G445" s="79"/>
      <c r="H445" s="2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  <c r="AA445" s="34"/>
      <c r="AD445" s="37"/>
      <c r="AE445" s="38"/>
      <c r="AF445" s="37"/>
      <c r="AG445" s="38"/>
      <c r="AH445" s="37"/>
      <c r="AI445" s="38"/>
      <c r="AJ445" s="37"/>
      <c r="AK445" s="38"/>
      <c r="AL445" s="37"/>
      <c r="AM445" s="38"/>
      <c r="AN445" s="37"/>
      <c r="AO445" s="38"/>
      <c r="AP445" s="37"/>
      <c r="AQ445" s="38"/>
      <c r="AR445" s="38"/>
      <c r="AS445" s="37"/>
      <c r="AT445" s="12"/>
      <c r="AU445" s="61"/>
    </row>
    <row r="446" spans="2:47" ht="16.5" thickBot="1">
      <c r="B446" s="52">
        <v>44216</v>
      </c>
      <c r="C446" s="37"/>
      <c r="D446" s="14"/>
      <c r="G446" s="79"/>
      <c r="H446" s="2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  <c r="AA446" s="34"/>
      <c r="AD446" s="37"/>
      <c r="AE446" s="38"/>
      <c r="AF446" s="37"/>
      <c r="AG446" s="38"/>
      <c r="AH446" s="37"/>
      <c r="AI446" s="38"/>
      <c r="AJ446" s="37"/>
      <c r="AK446" s="38"/>
      <c r="AL446" s="37"/>
      <c r="AM446" s="38"/>
      <c r="AN446" s="37"/>
      <c r="AO446" s="38"/>
      <c r="AP446" s="37"/>
      <c r="AQ446" s="38"/>
      <c r="AR446" s="38"/>
      <c r="AS446" s="37"/>
      <c r="AT446" s="12"/>
      <c r="AU446" s="61"/>
    </row>
    <row r="447" spans="2:47" ht="16.5" thickBot="1">
      <c r="B447" s="52">
        <v>44217</v>
      </c>
      <c r="C447" s="37"/>
      <c r="D447" s="14"/>
      <c r="G447" s="79"/>
      <c r="H447" s="2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  <c r="AA447" s="34"/>
      <c r="AD447" s="37"/>
      <c r="AE447" s="38"/>
      <c r="AF447" s="37"/>
      <c r="AG447" s="38"/>
      <c r="AH447" s="37"/>
      <c r="AI447" s="38"/>
      <c r="AJ447" s="37"/>
      <c r="AK447" s="38"/>
      <c r="AL447" s="37"/>
      <c r="AM447" s="38"/>
      <c r="AN447" s="37"/>
      <c r="AO447" s="38"/>
      <c r="AP447" s="37"/>
      <c r="AQ447" s="38"/>
      <c r="AR447" s="38"/>
      <c r="AS447" s="37"/>
      <c r="AT447" s="12"/>
      <c r="AU447" s="61"/>
    </row>
    <row r="448" spans="2:47" ht="16.5" thickBot="1">
      <c r="B448" s="52">
        <v>44218</v>
      </c>
      <c r="C448" s="37"/>
      <c r="D448" s="14"/>
      <c r="G448" s="79"/>
      <c r="H448" s="2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  <c r="AA448" s="34"/>
      <c r="AD448" s="37"/>
      <c r="AE448" s="38"/>
      <c r="AF448" s="37"/>
      <c r="AG448" s="38"/>
      <c r="AH448" s="37"/>
      <c r="AI448" s="38"/>
      <c r="AJ448" s="37"/>
      <c r="AK448" s="38"/>
      <c r="AL448" s="37"/>
      <c r="AM448" s="38"/>
      <c r="AN448" s="37"/>
      <c r="AO448" s="38"/>
      <c r="AP448" s="37"/>
      <c r="AQ448" s="38"/>
      <c r="AR448" s="38"/>
      <c r="AS448" s="37"/>
      <c r="AT448" s="12"/>
      <c r="AU448" s="61"/>
    </row>
    <row r="449" spans="2:47" ht="16.5" thickBot="1">
      <c r="B449" s="52">
        <v>44221</v>
      </c>
      <c r="C449" s="37"/>
      <c r="D449" s="14"/>
      <c r="G449" s="79"/>
      <c r="H449" s="2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  <c r="AA449" s="34"/>
      <c r="AD449" s="37"/>
      <c r="AE449" s="38"/>
      <c r="AF449" s="37"/>
      <c r="AG449" s="38"/>
      <c r="AH449" s="37"/>
      <c r="AI449" s="38"/>
      <c r="AJ449" s="37"/>
      <c r="AK449" s="38"/>
      <c r="AL449" s="37"/>
      <c r="AM449" s="38"/>
      <c r="AN449" s="37"/>
      <c r="AO449" s="38"/>
      <c r="AP449" s="37"/>
      <c r="AQ449" s="38"/>
      <c r="AR449" s="38"/>
      <c r="AS449" s="37"/>
      <c r="AT449" s="12"/>
      <c r="AU449" s="61"/>
    </row>
    <row r="450" spans="2:47" ht="16.5" thickBot="1">
      <c r="B450" s="52">
        <v>44222</v>
      </c>
      <c r="C450" s="37"/>
      <c r="D450" s="14"/>
      <c r="G450" s="79"/>
      <c r="H450" s="2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  <c r="AA450" s="34"/>
      <c r="AD450" s="37"/>
      <c r="AE450" s="38"/>
      <c r="AF450" s="37"/>
      <c r="AG450" s="38"/>
      <c r="AH450" s="37"/>
      <c r="AI450" s="38"/>
      <c r="AJ450" s="37"/>
      <c r="AK450" s="38"/>
      <c r="AL450" s="37"/>
      <c r="AM450" s="38"/>
      <c r="AN450" s="37"/>
      <c r="AO450" s="38"/>
      <c r="AP450" s="37"/>
      <c r="AQ450" s="38"/>
      <c r="AR450" s="38"/>
      <c r="AS450" s="37"/>
      <c r="AT450" s="12"/>
      <c r="AU450" s="61"/>
    </row>
    <row r="451" spans="2:47" ht="16.5" thickBot="1">
      <c r="B451" s="52">
        <v>44223</v>
      </c>
      <c r="C451" s="37"/>
      <c r="D451" s="14"/>
      <c r="G451" s="79"/>
      <c r="H451" s="2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  <c r="AA451" s="34"/>
      <c r="AD451" s="37"/>
      <c r="AE451" s="38"/>
      <c r="AF451" s="37"/>
      <c r="AG451" s="38"/>
      <c r="AH451" s="37"/>
      <c r="AI451" s="38"/>
      <c r="AJ451" s="37"/>
      <c r="AK451" s="38"/>
      <c r="AL451" s="37"/>
      <c r="AM451" s="38"/>
      <c r="AN451" s="37"/>
      <c r="AO451" s="38"/>
      <c r="AP451" s="37"/>
      <c r="AQ451" s="38"/>
      <c r="AR451" s="38"/>
      <c r="AS451" s="37"/>
      <c r="AT451" s="12"/>
      <c r="AU451" s="61"/>
    </row>
    <row r="452" spans="2:47" ht="16.5" thickBot="1">
      <c r="B452" s="52">
        <v>44224</v>
      </c>
      <c r="C452" s="37"/>
      <c r="D452" s="14"/>
      <c r="G452" s="79"/>
      <c r="H452" s="2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  <c r="AA452" s="34"/>
      <c r="AD452" s="37"/>
      <c r="AE452" s="38"/>
      <c r="AF452" s="37"/>
      <c r="AG452" s="38"/>
      <c r="AH452" s="37"/>
      <c r="AI452" s="38"/>
      <c r="AJ452" s="37"/>
      <c r="AK452" s="38"/>
      <c r="AL452" s="37"/>
      <c r="AM452" s="38"/>
      <c r="AN452" s="37"/>
      <c r="AO452" s="38"/>
      <c r="AP452" s="37"/>
      <c r="AQ452" s="38"/>
      <c r="AR452" s="38"/>
      <c r="AS452" s="37"/>
      <c r="AT452" s="12"/>
      <c r="AU452" s="61"/>
    </row>
    <row r="453" spans="2:47" ht="16.5" thickBot="1">
      <c r="B453" s="52">
        <v>44225</v>
      </c>
      <c r="C453" s="37"/>
      <c r="D453" s="14"/>
      <c r="G453" s="79"/>
      <c r="H453" s="2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  <c r="AA453" s="34"/>
      <c r="AD453" s="37"/>
      <c r="AE453" s="38"/>
      <c r="AF453" s="37"/>
      <c r="AG453" s="38"/>
      <c r="AH453" s="37"/>
      <c r="AI453" s="38"/>
      <c r="AJ453" s="37"/>
      <c r="AK453" s="38"/>
      <c r="AL453" s="37"/>
      <c r="AM453" s="38"/>
      <c r="AN453" s="37"/>
      <c r="AO453" s="38"/>
      <c r="AP453" s="37"/>
      <c r="AQ453" s="38"/>
      <c r="AR453" s="38"/>
      <c r="AS453" s="37"/>
      <c r="AT453" s="12"/>
      <c r="AU453" s="61"/>
    </row>
    <row r="454" spans="2:47" ht="15.75">
      <c r="B454" s="54"/>
      <c r="C454" s="37"/>
      <c r="D454" s="14"/>
      <c r="G454" s="79"/>
      <c r="H454" s="2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  <c r="AA454" s="34"/>
      <c r="AD454" s="37"/>
      <c r="AE454" s="38"/>
      <c r="AF454" s="37"/>
      <c r="AG454" s="38"/>
      <c r="AH454" s="37"/>
      <c r="AI454" s="38"/>
      <c r="AJ454" s="37"/>
      <c r="AK454" s="38"/>
      <c r="AL454" s="37"/>
      <c r="AM454" s="38"/>
      <c r="AN454" s="37"/>
      <c r="AO454" s="38"/>
      <c r="AP454" s="37"/>
      <c r="AQ454" s="38"/>
      <c r="AR454" s="38"/>
      <c r="AS454" s="37"/>
      <c r="AT454" s="12"/>
      <c r="AU454" s="61"/>
    </row>
    <row r="455" spans="2:47" ht="15.75">
      <c r="B455" s="54"/>
      <c r="C455" s="37"/>
      <c r="D455" s="14"/>
      <c r="G455" s="79"/>
      <c r="H455" s="2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  <c r="AA455" s="34"/>
      <c r="AD455" s="37"/>
      <c r="AE455" s="38"/>
      <c r="AF455" s="37"/>
      <c r="AG455" s="38"/>
      <c r="AH455" s="37"/>
      <c r="AI455" s="38"/>
      <c r="AJ455" s="37"/>
      <c r="AK455" s="38"/>
      <c r="AL455" s="37"/>
      <c r="AM455" s="38"/>
      <c r="AN455" s="37"/>
      <c r="AO455" s="38"/>
      <c r="AP455" s="37"/>
      <c r="AQ455" s="38"/>
      <c r="AR455" s="38"/>
      <c r="AS455" s="37"/>
      <c r="AT455" s="12"/>
      <c r="AU455" s="61"/>
    </row>
    <row r="456" spans="2:47" ht="15.75">
      <c r="B456" s="54"/>
      <c r="C456" s="37"/>
      <c r="D456" s="14"/>
      <c r="G456" s="79"/>
      <c r="H456" s="2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  <c r="AA456" s="34"/>
      <c r="AD456" s="37"/>
      <c r="AE456" s="38"/>
      <c r="AF456" s="37"/>
      <c r="AG456" s="38"/>
      <c r="AH456" s="37"/>
      <c r="AI456" s="38"/>
      <c r="AJ456" s="37"/>
      <c r="AK456" s="38"/>
      <c r="AL456" s="37"/>
      <c r="AM456" s="38"/>
      <c r="AN456" s="37"/>
      <c r="AO456" s="38"/>
      <c r="AP456" s="37"/>
      <c r="AQ456" s="38"/>
      <c r="AR456" s="38"/>
      <c r="AS456" s="37"/>
      <c r="AT456" s="12"/>
      <c r="AU456" s="61"/>
    </row>
    <row r="457" spans="2:47" ht="16.5" thickBot="1">
      <c r="B457" s="54"/>
      <c r="C457" s="37"/>
      <c r="D457" s="14"/>
      <c r="G457" s="79"/>
      <c r="H457" s="2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  <c r="AA457" s="34"/>
      <c r="AD457" s="37"/>
      <c r="AE457" s="38"/>
      <c r="AF457" s="37"/>
      <c r="AG457" s="38"/>
      <c r="AH457" s="37"/>
      <c r="AI457" s="38"/>
      <c r="AJ457" s="37"/>
      <c r="AK457" s="38"/>
      <c r="AL457" s="37"/>
      <c r="AM457" s="38"/>
      <c r="AN457" s="37"/>
      <c r="AO457" s="38"/>
      <c r="AP457" s="37"/>
      <c r="AQ457" s="38"/>
      <c r="AR457" s="38"/>
      <c r="AS457" s="37"/>
      <c r="AT457" s="12"/>
      <c r="AU457" s="61"/>
    </row>
    <row r="458" spans="2:47" ht="16.5" thickBot="1">
      <c r="B458" s="56" t="s">
        <v>161</v>
      </c>
      <c r="C458" s="37"/>
      <c r="D458" s="14"/>
      <c r="G458" s="79"/>
      <c r="H458" s="2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  <c r="AA458" s="34"/>
      <c r="AD458" s="37"/>
      <c r="AE458" s="38"/>
      <c r="AF458" s="37"/>
      <c r="AG458" s="38"/>
      <c r="AH458" s="37"/>
      <c r="AI458" s="38"/>
      <c r="AJ458" s="37"/>
      <c r="AK458" s="38"/>
      <c r="AL458" s="37"/>
      <c r="AM458" s="38"/>
      <c r="AN458" s="37"/>
      <c r="AO458" s="38"/>
      <c r="AP458" s="37"/>
      <c r="AQ458" s="38"/>
      <c r="AR458" s="38"/>
      <c r="AS458" s="37"/>
      <c r="AT458" s="12"/>
      <c r="AU458" s="61"/>
    </row>
    <row r="459" spans="2:47" ht="16.5" thickBot="1">
      <c r="B459" s="51" t="s">
        <v>24</v>
      </c>
      <c r="C459" s="37"/>
      <c r="D459" s="14"/>
      <c r="G459" s="79"/>
      <c r="H459" s="2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  <c r="AA459" s="34"/>
      <c r="AD459" s="37"/>
      <c r="AE459" s="38"/>
      <c r="AF459" s="37"/>
      <c r="AG459" s="38"/>
      <c r="AH459" s="37"/>
      <c r="AI459" s="38"/>
      <c r="AJ459" s="37"/>
      <c r="AK459" s="38"/>
      <c r="AL459" s="37"/>
      <c r="AM459" s="38"/>
      <c r="AN459" s="37"/>
      <c r="AO459" s="38"/>
      <c r="AP459" s="37"/>
      <c r="AQ459" s="38"/>
      <c r="AR459" s="38"/>
      <c r="AS459" s="37"/>
      <c r="AT459" s="12"/>
      <c r="AU459" s="61"/>
    </row>
    <row r="460" spans="2:47" ht="16.5" thickBot="1">
      <c r="B460" s="52">
        <v>44228</v>
      </c>
      <c r="C460" s="37"/>
      <c r="D460" s="14"/>
      <c r="G460" s="79"/>
      <c r="H460" s="2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  <c r="AA460" s="34"/>
      <c r="AD460" s="37"/>
      <c r="AE460" s="38"/>
      <c r="AF460" s="37"/>
      <c r="AG460" s="38"/>
      <c r="AH460" s="37"/>
      <c r="AI460" s="38"/>
      <c r="AJ460" s="37"/>
      <c r="AK460" s="38"/>
      <c r="AL460" s="37"/>
      <c r="AM460" s="38"/>
      <c r="AN460" s="37"/>
      <c r="AO460" s="38"/>
      <c r="AP460" s="37"/>
      <c r="AQ460" s="38"/>
      <c r="AR460" s="38"/>
      <c r="AS460" s="37"/>
      <c r="AT460" s="12"/>
      <c r="AU460" s="61"/>
    </row>
    <row r="461" spans="2:47" ht="16.5" thickBot="1">
      <c r="B461" s="52">
        <v>44229</v>
      </c>
      <c r="C461" s="37"/>
      <c r="D461" s="14"/>
      <c r="G461" s="79"/>
      <c r="H461" s="2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  <c r="AA461" s="34"/>
      <c r="AD461" s="37"/>
      <c r="AE461" s="38"/>
      <c r="AF461" s="37"/>
      <c r="AG461" s="38"/>
      <c r="AH461" s="37"/>
      <c r="AI461" s="38"/>
      <c r="AJ461" s="37"/>
      <c r="AK461" s="38"/>
      <c r="AL461" s="37"/>
      <c r="AM461" s="38"/>
      <c r="AN461" s="37"/>
      <c r="AO461" s="38"/>
      <c r="AP461" s="37"/>
      <c r="AQ461" s="38"/>
      <c r="AR461" s="38"/>
      <c r="AS461" s="37"/>
      <c r="AT461" s="12"/>
      <c r="AU461" s="61"/>
    </row>
    <row r="462" spans="2:47" ht="16.5" thickBot="1">
      <c r="B462" s="52">
        <v>44230</v>
      </c>
      <c r="C462" s="37"/>
      <c r="D462" s="14"/>
      <c r="G462" s="79"/>
      <c r="H462" s="2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  <c r="AA462" s="34"/>
      <c r="AD462" s="37"/>
      <c r="AE462" s="38"/>
      <c r="AF462" s="37"/>
      <c r="AG462" s="38"/>
      <c r="AH462" s="37"/>
      <c r="AI462" s="38"/>
      <c r="AJ462" s="37"/>
      <c r="AK462" s="38"/>
      <c r="AL462" s="37"/>
      <c r="AM462" s="38"/>
      <c r="AN462" s="37"/>
      <c r="AO462" s="38"/>
      <c r="AP462" s="37"/>
      <c r="AQ462" s="38"/>
      <c r="AR462" s="38"/>
      <c r="AS462" s="37"/>
      <c r="AT462" s="12"/>
      <c r="AU462" s="61"/>
    </row>
    <row r="463" spans="2:47" ht="16.5" thickBot="1">
      <c r="B463" s="52">
        <v>44231</v>
      </c>
      <c r="C463" s="37"/>
      <c r="D463" s="14"/>
      <c r="G463" s="79"/>
      <c r="H463" s="2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  <c r="AA463" s="34"/>
      <c r="AD463" s="37"/>
      <c r="AE463" s="38"/>
      <c r="AF463" s="37"/>
      <c r="AG463" s="38"/>
      <c r="AH463" s="37"/>
      <c r="AI463" s="38"/>
      <c r="AJ463" s="37"/>
      <c r="AK463" s="38"/>
      <c r="AL463" s="37"/>
      <c r="AM463" s="38"/>
      <c r="AN463" s="37"/>
      <c r="AO463" s="38"/>
      <c r="AP463" s="37"/>
      <c r="AQ463" s="38"/>
      <c r="AR463" s="38"/>
      <c r="AS463" s="37"/>
      <c r="AT463" s="12"/>
      <c r="AU463" s="61"/>
    </row>
    <row r="464" spans="2:47" ht="16.5" thickBot="1">
      <c r="B464" s="52">
        <v>44232</v>
      </c>
      <c r="C464" s="37"/>
      <c r="D464" s="14"/>
      <c r="G464" s="79"/>
      <c r="H464" s="2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  <c r="AA464" s="34"/>
      <c r="AD464" s="37"/>
      <c r="AE464" s="38"/>
      <c r="AF464" s="37"/>
      <c r="AG464" s="38"/>
      <c r="AH464" s="37"/>
      <c r="AI464" s="38"/>
      <c r="AJ464" s="37"/>
      <c r="AK464" s="38"/>
      <c r="AL464" s="37"/>
      <c r="AM464" s="38"/>
      <c r="AN464" s="37"/>
      <c r="AO464" s="38"/>
      <c r="AP464" s="37"/>
      <c r="AQ464" s="38"/>
      <c r="AR464" s="38"/>
      <c r="AS464" s="37"/>
      <c r="AT464" s="12"/>
      <c r="AU464" s="61"/>
    </row>
    <row r="465" spans="2:47" ht="16.5" thickBot="1">
      <c r="B465" s="52">
        <v>44235</v>
      </c>
      <c r="C465" s="37"/>
      <c r="D465" s="14"/>
      <c r="G465" s="79"/>
      <c r="H465" s="2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  <c r="AA465" s="34"/>
      <c r="AD465" s="37"/>
      <c r="AE465" s="38"/>
      <c r="AF465" s="37"/>
      <c r="AG465" s="38"/>
      <c r="AH465" s="37"/>
      <c r="AI465" s="38"/>
      <c r="AJ465" s="37"/>
      <c r="AK465" s="38"/>
      <c r="AL465" s="37"/>
      <c r="AM465" s="38"/>
      <c r="AN465" s="37"/>
      <c r="AO465" s="38"/>
      <c r="AP465" s="37"/>
      <c r="AQ465" s="38"/>
      <c r="AR465" s="38"/>
      <c r="AS465" s="37"/>
      <c r="AT465" s="12"/>
      <c r="AU465" s="61"/>
    </row>
    <row r="466" spans="2:47" ht="16.5" thickBot="1">
      <c r="B466" s="52">
        <v>44236</v>
      </c>
      <c r="C466" s="37"/>
      <c r="D466" s="14"/>
      <c r="G466" s="79"/>
      <c r="H466" s="2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  <c r="AA466" s="34"/>
      <c r="AD466" s="37"/>
      <c r="AE466" s="38"/>
      <c r="AF466" s="37"/>
      <c r="AG466" s="38"/>
      <c r="AH466" s="37"/>
      <c r="AI466" s="38"/>
      <c r="AJ466" s="37"/>
      <c r="AK466" s="38"/>
      <c r="AL466" s="37"/>
      <c r="AM466" s="38"/>
      <c r="AN466" s="37"/>
      <c r="AO466" s="38"/>
      <c r="AP466" s="37"/>
      <c r="AQ466" s="38"/>
      <c r="AR466" s="38"/>
      <c r="AS466" s="37"/>
      <c r="AT466" s="12"/>
      <c r="AU466" s="61"/>
    </row>
    <row r="467" spans="2:47" ht="16.5" thickBot="1">
      <c r="B467" s="52">
        <v>44237</v>
      </c>
      <c r="C467" s="37"/>
      <c r="D467" s="14"/>
      <c r="G467" s="79"/>
      <c r="H467" s="2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  <c r="AA467" s="34"/>
      <c r="AD467" s="37"/>
      <c r="AE467" s="38"/>
      <c r="AF467" s="37"/>
      <c r="AG467" s="38"/>
      <c r="AH467" s="37"/>
      <c r="AI467" s="38"/>
      <c r="AJ467" s="37"/>
      <c r="AK467" s="38"/>
      <c r="AL467" s="37"/>
      <c r="AM467" s="38"/>
      <c r="AN467" s="37"/>
      <c r="AO467" s="38"/>
      <c r="AP467" s="37"/>
      <c r="AQ467" s="38"/>
      <c r="AR467" s="38"/>
      <c r="AS467" s="37"/>
      <c r="AT467" s="12"/>
      <c r="AU467" s="61"/>
    </row>
    <row r="468" spans="2:47" ht="16.5" thickBot="1">
      <c r="B468" s="52">
        <v>44238</v>
      </c>
      <c r="C468" s="37"/>
      <c r="D468" s="14"/>
      <c r="G468" s="79"/>
      <c r="H468" s="2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  <c r="AA468" s="34"/>
      <c r="AD468" s="37"/>
      <c r="AE468" s="38"/>
      <c r="AF468" s="37"/>
      <c r="AG468" s="38"/>
      <c r="AH468" s="37"/>
      <c r="AI468" s="38"/>
      <c r="AJ468" s="37"/>
      <c r="AK468" s="38"/>
      <c r="AL468" s="37"/>
      <c r="AM468" s="38"/>
      <c r="AN468" s="37"/>
      <c r="AO468" s="38"/>
      <c r="AP468" s="37"/>
      <c r="AQ468" s="38"/>
      <c r="AR468" s="38"/>
      <c r="AS468" s="37"/>
      <c r="AT468" s="12"/>
      <c r="AU468" s="61"/>
    </row>
    <row r="469" spans="2:47" ht="16.5" thickBot="1">
      <c r="B469" s="52">
        <v>44239</v>
      </c>
      <c r="C469" s="37"/>
      <c r="D469" s="14"/>
      <c r="G469" s="79"/>
      <c r="H469" s="2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  <c r="AA469" s="34"/>
      <c r="AD469" s="37"/>
      <c r="AE469" s="38"/>
      <c r="AF469" s="37"/>
      <c r="AG469" s="38"/>
      <c r="AH469" s="37"/>
      <c r="AI469" s="38"/>
      <c r="AJ469" s="37"/>
      <c r="AK469" s="38"/>
      <c r="AL469" s="37"/>
      <c r="AM469" s="38"/>
      <c r="AN469" s="37"/>
      <c r="AO469" s="38"/>
      <c r="AP469" s="37"/>
      <c r="AQ469" s="38"/>
      <c r="AR469" s="38"/>
      <c r="AS469" s="37"/>
      <c r="AT469" s="12"/>
      <c r="AU469" s="61"/>
    </row>
    <row r="470" spans="2:47" ht="16.5" thickBot="1">
      <c r="B470" s="52">
        <v>44242</v>
      </c>
      <c r="C470" s="37"/>
      <c r="D470" s="14"/>
      <c r="G470" s="79"/>
      <c r="H470" s="2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  <c r="AA470" s="34"/>
      <c r="AD470" s="37"/>
      <c r="AE470" s="38"/>
      <c r="AF470" s="37"/>
      <c r="AG470" s="38"/>
      <c r="AH470" s="37"/>
      <c r="AI470" s="38"/>
      <c r="AJ470" s="37"/>
      <c r="AK470" s="38"/>
      <c r="AL470" s="37"/>
      <c r="AM470" s="38"/>
      <c r="AN470" s="37"/>
      <c r="AO470" s="38"/>
      <c r="AP470" s="37"/>
      <c r="AQ470" s="38"/>
      <c r="AR470" s="38"/>
      <c r="AS470" s="37"/>
      <c r="AT470" s="12"/>
      <c r="AU470" s="61"/>
    </row>
    <row r="471" spans="2:47" ht="16.5" thickBot="1">
      <c r="B471" s="52">
        <v>44243</v>
      </c>
      <c r="C471" s="37"/>
      <c r="D471" s="14"/>
      <c r="G471" s="79"/>
      <c r="H471" s="2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  <c r="AA471" s="34"/>
      <c r="AD471" s="37"/>
      <c r="AE471" s="38"/>
      <c r="AF471" s="37"/>
      <c r="AG471" s="38"/>
      <c r="AH471" s="37"/>
      <c r="AI471" s="38"/>
      <c r="AJ471" s="37"/>
      <c r="AK471" s="38"/>
      <c r="AL471" s="37"/>
      <c r="AM471" s="38"/>
      <c r="AN471" s="37"/>
      <c r="AO471" s="38"/>
      <c r="AP471" s="37"/>
      <c r="AQ471" s="38"/>
      <c r="AR471" s="38"/>
      <c r="AS471" s="37"/>
      <c r="AT471" s="12"/>
      <c r="AU471" s="61"/>
    </row>
    <row r="472" spans="2:47" ht="16.5" thickBot="1">
      <c r="B472" s="52">
        <v>44244</v>
      </c>
      <c r="C472" s="37"/>
      <c r="D472" s="14"/>
      <c r="G472" s="79"/>
      <c r="H472" s="2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  <c r="AA472" s="34"/>
      <c r="AD472" s="37"/>
      <c r="AE472" s="38"/>
      <c r="AF472" s="37"/>
      <c r="AG472" s="38"/>
      <c r="AH472" s="37"/>
      <c r="AI472" s="38"/>
      <c r="AJ472" s="37"/>
      <c r="AK472" s="38"/>
      <c r="AL472" s="37"/>
      <c r="AM472" s="38"/>
      <c r="AN472" s="37"/>
      <c r="AO472" s="38"/>
      <c r="AP472" s="37"/>
      <c r="AQ472" s="38"/>
      <c r="AR472" s="38"/>
      <c r="AS472" s="37"/>
      <c r="AT472" s="12"/>
      <c r="AU472" s="61"/>
    </row>
    <row r="473" spans="2:47" ht="16.5" thickBot="1">
      <c r="B473" s="52">
        <v>44245</v>
      </c>
      <c r="C473" s="37"/>
      <c r="D473" s="14"/>
      <c r="G473" s="79"/>
      <c r="H473" s="2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  <c r="AA473" s="34"/>
      <c r="AD473" s="37"/>
      <c r="AE473" s="38"/>
      <c r="AF473" s="37"/>
      <c r="AG473" s="38"/>
      <c r="AH473" s="37"/>
      <c r="AI473" s="38"/>
      <c r="AJ473" s="37"/>
      <c r="AK473" s="38"/>
      <c r="AL473" s="37"/>
      <c r="AM473" s="38"/>
      <c r="AN473" s="37"/>
      <c r="AO473" s="38"/>
      <c r="AP473" s="37"/>
      <c r="AQ473" s="38"/>
      <c r="AR473" s="38"/>
      <c r="AS473" s="37"/>
      <c r="AT473" s="12"/>
      <c r="AU473" s="61"/>
    </row>
    <row r="474" spans="2:47" ht="16.5" thickBot="1">
      <c r="B474" s="52">
        <v>44246</v>
      </c>
      <c r="C474" s="37"/>
      <c r="D474" s="14"/>
      <c r="G474" s="79"/>
      <c r="H474" s="2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  <c r="AA474" s="34"/>
      <c r="AD474" s="37"/>
      <c r="AE474" s="38"/>
      <c r="AF474" s="37"/>
      <c r="AG474" s="38"/>
      <c r="AH474" s="37"/>
      <c r="AI474" s="38"/>
      <c r="AJ474" s="37"/>
      <c r="AK474" s="38"/>
      <c r="AL474" s="37"/>
      <c r="AM474" s="38"/>
      <c r="AN474" s="37"/>
      <c r="AO474" s="38"/>
      <c r="AP474" s="37"/>
      <c r="AQ474" s="38"/>
      <c r="AR474" s="38"/>
      <c r="AS474" s="37"/>
      <c r="AT474" s="12"/>
      <c r="AU474" s="61"/>
    </row>
    <row r="475" spans="2:47" ht="16.5" thickBot="1">
      <c r="B475" s="52">
        <v>44249</v>
      </c>
      <c r="C475" s="37"/>
      <c r="D475" s="14"/>
      <c r="G475" s="79"/>
      <c r="H475" s="2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  <c r="AA475" s="34"/>
      <c r="AD475" s="37"/>
      <c r="AE475" s="38"/>
      <c r="AF475" s="37"/>
      <c r="AG475" s="38"/>
      <c r="AH475" s="37"/>
      <c r="AI475" s="38"/>
      <c r="AJ475" s="37"/>
      <c r="AK475" s="38"/>
      <c r="AL475" s="37"/>
      <c r="AM475" s="38"/>
      <c r="AN475" s="37"/>
      <c r="AO475" s="38"/>
      <c r="AP475" s="37"/>
      <c r="AQ475" s="38"/>
      <c r="AR475" s="38"/>
      <c r="AS475" s="37"/>
      <c r="AT475" s="12"/>
      <c r="AU475" s="61"/>
    </row>
    <row r="476" spans="2:47" ht="16.5" thickBot="1">
      <c r="B476" s="52">
        <v>44250</v>
      </c>
      <c r="C476" s="37"/>
      <c r="D476" s="14"/>
      <c r="G476" s="79"/>
      <c r="H476" s="2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  <c r="AA476" s="34"/>
      <c r="AD476" s="37"/>
      <c r="AE476" s="38"/>
      <c r="AF476" s="37"/>
      <c r="AG476" s="38"/>
      <c r="AH476" s="37"/>
      <c r="AI476" s="38"/>
      <c r="AJ476" s="37"/>
      <c r="AK476" s="38"/>
      <c r="AL476" s="37"/>
      <c r="AM476" s="38"/>
      <c r="AN476" s="37"/>
      <c r="AO476" s="38"/>
      <c r="AP476" s="37"/>
      <c r="AQ476" s="38"/>
      <c r="AR476" s="38"/>
      <c r="AS476" s="37"/>
      <c r="AT476" s="12"/>
      <c r="AU476" s="61"/>
    </row>
    <row r="477" spans="2:47" ht="16.5" thickBot="1">
      <c r="B477" s="52">
        <v>44251</v>
      </c>
      <c r="C477" s="37"/>
      <c r="D477" s="14"/>
      <c r="G477" s="79"/>
      <c r="H477" s="2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  <c r="AA477" s="34"/>
      <c r="AD477" s="37"/>
      <c r="AE477" s="38"/>
      <c r="AF477" s="37"/>
      <c r="AG477" s="38"/>
      <c r="AH477" s="37"/>
      <c r="AI477" s="38"/>
      <c r="AJ477" s="37"/>
      <c r="AK477" s="38"/>
      <c r="AL477" s="37"/>
      <c r="AM477" s="38"/>
      <c r="AN477" s="37"/>
      <c r="AO477" s="38"/>
      <c r="AP477" s="37"/>
      <c r="AQ477" s="38"/>
      <c r="AR477" s="38"/>
      <c r="AS477" s="37"/>
      <c r="AT477" s="12"/>
      <c r="AU477" s="61"/>
    </row>
    <row r="478" spans="2:47" ht="16.5" thickBot="1">
      <c r="B478" s="52">
        <v>44252</v>
      </c>
      <c r="C478" s="37"/>
      <c r="D478" s="14"/>
      <c r="G478" s="79"/>
      <c r="H478" s="2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  <c r="AA478" s="34"/>
      <c r="AD478" s="37"/>
      <c r="AE478" s="38"/>
      <c r="AF478" s="37"/>
      <c r="AG478" s="38"/>
      <c r="AH478" s="37"/>
      <c r="AI478" s="38"/>
      <c r="AJ478" s="37"/>
      <c r="AK478" s="38"/>
      <c r="AL478" s="37"/>
      <c r="AM478" s="38"/>
      <c r="AN478" s="37"/>
      <c r="AO478" s="38"/>
      <c r="AP478" s="37"/>
      <c r="AQ478" s="38"/>
      <c r="AR478" s="38"/>
      <c r="AS478" s="37"/>
      <c r="AT478" s="12"/>
      <c r="AU478" s="61"/>
    </row>
    <row r="479" spans="2:47" ht="16.5" thickBot="1">
      <c r="B479" s="52">
        <v>44253</v>
      </c>
      <c r="C479" s="37"/>
      <c r="D479" s="14"/>
      <c r="G479" s="79"/>
      <c r="H479" s="2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  <c r="AA479" s="34"/>
      <c r="AD479" s="37"/>
      <c r="AE479" s="38"/>
      <c r="AF479" s="37"/>
      <c r="AG479" s="38"/>
      <c r="AH479" s="37"/>
      <c r="AI479" s="38"/>
      <c r="AJ479" s="37"/>
      <c r="AK479" s="38"/>
      <c r="AL479" s="37"/>
      <c r="AM479" s="38"/>
      <c r="AN479" s="37"/>
      <c r="AO479" s="38"/>
      <c r="AP479" s="37"/>
      <c r="AQ479" s="38"/>
      <c r="AR479" s="38"/>
      <c r="AS479" s="37"/>
      <c r="AT479" s="12"/>
      <c r="AU479" s="61"/>
    </row>
    <row r="480" spans="2:47" ht="15.75">
      <c r="B480" s="54"/>
      <c r="C480" s="37"/>
      <c r="D480" s="14"/>
      <c r="G480" s="79"/>
      <c r="H480" s="2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  <c r="AA480" s="34"/>
      <c r="AD480" s="37"/>
      <c r="AE480" s="38"/>
      <c r="AF480" s="37"/>
      <c r="AG480" s="38"/>
      <c r="AH480" s="37"/>
      <c r="AI480" s="38"/>
      <c r="AJ480" s="37"/>
      <c r="AK480" s="38"/>
      <c r="AL480" s="37"/>
      <c r="AM480" s="38"/>
      <c r="AN480" s="37"/>
      <c r="AO480" s="38"/>
      <c r="AP480" s="37"/>
      <c r="AQ480" s="38"/>
      <c r="AR480" s="38"/>
      <c r="AS480" s="37"/>
      <c r="AT480" s="12"/>
      <c r="AU480" s="61"/>
    </row>
    <row r="481" spans="2:47" ht="16.5" thickBot="1">
      <c r="B481" s="54"/>
      <c r="C481" s="37"/>
      <c r="D481" s="14"/>
      <c r="G481" s="79"/>
      <c r="H481" s="2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  <c r="AA481" s="34"/>
      <c r="AD481" s="37"/>
      <c r="AE481" s="38"/>
      <c r="AF481" s="37"/>
      <c r="AG481" s="38"/>
      <c r="AH481" s="37"/>
      <c r="AI481" s="38"/>
      <c r="AJ481" s="37"/>
      <c r="AK481" s="38"/>
      <c r="AL481" s="37"/>
      <c r="AM481" s="38"/>
      <c r="AN481" s="37"/>
      <c r="AO481" s="38"/>
      <c r="AP481" s="37"/>
      <c r="AQ481" s="38"/>
      <c r="AR481" s="38"/>
      <c r="AS481" s="37"/>
      <c r="AT481" s="12"/>
      <c r="AU481" s="61"/>
    </row>
    <row r="482" spans="2:47" ht="16.5" thickBot="1">
      <c r="B482" s="56" t="s">
        <v>162</v>
      </c>
      <c r="C482" s="37"/>
      <c r="D482" s="14"/>
      <c r="G482" s="79"/>
      <c r="H482" s="2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  <c r="AA482" s="34"/>
      <c r="AD482" s="37"/>
      <c r="AE482" s="38"/>
      <c r="AF482" s="37"/>
      <c r="AG482" s="38"/>
      <c r="AH482" s="37"/>
      <c r="AI482" s="38"/>
      <c r="AJ482" s="37"/>
      <c r="AK482" s="38"/>
      <c r="AL482" s="37"/>
      <c r="AM482" s="38"/>
      <c r="AN482" s="37"/>
      <c r="AO482" s="38"/>
      <c r="AP482" s="37"/>
      <c r="AQ482" s="38"/>
      <c r="AR482" s="38"/>
      <c r="AS482" s="37"/>
      <c r="AT482" s="12"/>
      <c r="AU482" s="61"/>
    </row>
    <row r="483" spans="2:47" ht="16.5" thickBot="1">
      <c r="B483" s="51" t="s">
        <v>24</v>
      </c>
      <c r="C483" s="37"/>
      <c r="D483" s="14"/>
      <c r="G483" s="79"/>
      <c r="H483" s="2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  <c r="AA483" s="34"/>
      <c r="AD483" s="37"/>
      <c r="AE483" s="38"/>
      <c r="AF483" s="37"/>
      <c r="AG483" s="38"/>
      <c r="AH483" s="37"/>
      <c r="AI483" s="38"/>
      <c r="AJ483" s="37"/>
      <c r="AK483" s="38"/>
      <c r="AL483" s="37"/>
      <c r="AM483" s="38"/>
      <c r="AN483" s="37"/>
      <c r="AO483" s="38"/>
      <c r="AP483" s="37"/>
      <c r="AQ483" s="38"/>
      <c r="AR483" s="38"/>
      <c r="AS483" s="37"/>
      <c r="AT483" s="12"/>
      <c r="AU483" s="61"/>
    </row>
    <row r="484" spans="2:47" ht="16.5" thickBot="1">
      <c r="B484" s="52">
        <v>44256</v>
      </c>
      <c r="C484" s="37"/>
      <c r="D484" s="14"/>
      <c r="G484" s="79"/>
      <c r="H484" s="2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  <c r="AA484" s="34"/>
      <c r="AD484" s="37"/>
      <c r="AE484" s="38"/>
      <c r="AF484" s="37"/>
      <c r="AG484" s="38"/>
      <c r="AH484" s="37"/>
      <c r="AI484" s="38"/>
      <c r="AJ484" s="37"/>
      <c r="AK484" s="38"/>
      <c r="AL484" s="37"/>
      <c r="AM484" s="38"/>
      <c r="AN484" s="37"/>
      <c r="AO484" s="38"/>
      <c r="AP484" s="37"/>
      <c r="AQ484" s="38"/>
      <c r="AR484" s="38"/>
      <c r="AS484" s="37"/>
      <c r="AT484" s="12"/>
      <c r="AU484" s="61"/>
    </row>
    <row r="485" spans="2:47" ht="16.5" thickBot="1">
      <c r="B485" s="52">
        <v>44257</v>
      </c>
      <c r="C485" s="37"/>
      <c r="D485" s="14"/>
      <c r="G485" s="79"/>
      <c r="H485" s="2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  <c r="AA485" s="34"/>
      <c r="AD485" s="37"/>
      <c r="AE485" s="38"/>
      <c r="AF485" s="37"/>
      <c r="AG485" s="38"/>
      <c r="AH485" s="37"/>
      <c r="AI485" s="38"/>
      <c r="AJ485" s="37"/>
      <c r="AK485" s="38"/>
      <c r="AL485" s="37"/>
      <c r="AM485" s="38"/>
      <c r="AN485" s="37"/>
      <c r="AO485" s="38"/>
      <c r="AP485" s="37"/>
      <c r="AQ485" s="38"/>
      <c r="AR485" s="38"/>
      <c r="AS485" s="37"/>
      <c r="AT485" s="12"/>
      <c r="AU485" s="61"/>
    </row>
    <row r="486" spans="2:47" ht="16.5" thickBot="1">
      <c r="B486" s="52">
        <v>44258</v>
      </c>
      <c r="C486" s="37"/>
      <c r="D486" s="14"/>
      <c r="G486" s="79"/>
      <c r="H486" s="2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  <c r="AA486" s="34"/>
      <c r="AD486" s="37"/>
      <c r="AE486" s="38"/>
      <c r="AF486" s="37"/>
      <c r="AG486" s="38"/>
      <c r="AH486" s="37"/>
      <c r="AI486" s="38"/>
      <c r="AJ486" s="37"/>
      <c r="AK486" s="38"/>
      <c r="AL486" s="37"/>
      <c r="AM486" s="38"/>
      <c r="AN486" s="37"/>
      <c r="AO486" s="38"/>
      <c r="AP486" s="37"/>
      <c r="AQ486" s="38"/>
      <c r="AR486" s="38"/>
      <c r="AS486" s="37"/>
      <c r="AT486" s="12"/>
      <c r="AU486" s="61"/>
    </row>
    <row r="487" spans="2:47" ht="16.5" thickBot="1">
      <c r="B487" s="52">
        <v>44259</v>
      </c>
      <c r="C487" s="37"/>
      <c r="D487" s="14"/>
      <c r="G487" s="79"/>
      <c r="H487" s="2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  <c r="AA487" s="34"/>
      <c r="AD487" s="37"/>
      <c r="AE487" s="38"/>
      <c r="AF487" s="37"/>
      <c r="AG487" s="38"/>
      <c r="AH487" s="37"/>
      <c r="AI487" s="38"/>
      <c r="AJ487" s="37"/>
      <c r="AK487" s="38"/>
      <c r="AL487" s="37"/>
      <c r="AM487" s="38"/>
      <c r="AN487" s="37"/>
      <c r="AO487" s="38"/>
      <c r="AP487" s="37"/>
      <c r="AQ487" s="38"/>
      <c r="AR487" s="38"/>
      <c r="AS487" s="37"/>
      <c r="AT487" s="12"/>
      <c r="AU487" s="61"/>
    </row>
    <row r="488" spans="2:47" ht="16.5" thickBot="1">
      <c r="B488" s="52">
        <v>44260</v>
      </c>
      <c r="C488" s="37"/>
      <c r="D488" s="14"/>
      <c r="G488" s="79"/>
      <c r="H488" s="2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  <c r="AA488" s="34"/>
      <c r="AD488" s="37"/>
      <c r="AE488" s="38"/>
      <c r="AF488" s="37"/>
      <c r="AG488" s="38"/>
      <c r="AH488" s="37"/>
      <c r="AI488" s="38"/>
      <c r="AJ488" s="37"/>
      <c r="AK488" s="38"/>
      <c r="AL488" s="37"/>
      <c r="AM488" s="38"/>
      <c r="AN488" s="37"/>
      <c r="AO488" s="38"/>
      <c r="AP488" s="37"/>
      <c r="AQ488" s="38"/>
      <c r="AR488" s="38"/>
      <c r="AS488" s="37"/>
      <c r="AT488" s="12"/>
      <c r="AU488" s="61"/>
    </row>
    <row r="489" spans="2:47" ht="16.5" thickBot="1">
      <c r="B489" s="52">
        <v>44263</v>
      </c>
      <c r="C489" s="37"/>
      <c r="D489" s="14"/>
      <c r="G489" s="79"/>
      <c r="H489" s="2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  <c r="AA489" s="34"/>
      <c r="AD489" s="37"/>
      <c r="AE489" s="38"/>
      <c r="AF489" s="37"/>
      <c r="AG489" s="38"/>
      <c r="AH489" s="37"/>
      <c r="AI489" s="38"/>
      <c r="AJ489" s="37"/>
      <c r="AK489" s="38"/>
      <c r="AL489" s="37"/>
      <c r="AM489" s="38"/>
      <c r="AN489" s="37"/>
      <c r="AO489" s="38"/>
      <c r="AP489" s="37"/>
      <c r="AQ489" s="38"/>
      <c r="AR489" s="38"/>
      <c r="AS489" s="37"/>
      <c r="AT489" s="12"/>
      <c r="AU489" s="61"/>
    </row>
    <row r="490" spans="2:47" ht="16.5" thickBot="1">
      <c r="B490" s="52">
        <v>44264</v>
      </c>
      <c r="C490" s="37"/>
      <c r="D490" s="14"/>
      <c r="G490" s="79"/>
      <c r="H490" s="2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  <c r="AA490" s="34"/>
      <c r="AD490" s="37"/>
      <c r="AE490" s="38"/>
      <c r="AF490" s="37"/>
      <c r="AG490" s="38"/>
      <c r="AH490" s="37"/>
      <c r="AI490" s="38"/>
      <c r="AJ490" s="37"/>
      <c r="AK490" s="38"/>
      <c r="AL490" s="37"/>
      <c r="AM490" s="38"/>
      <c r="AN490" s="37"/>
      <c r="AO490" s="38"/>
      <c r="AP490" s="37"/>
      <c r="AQ490" s="38"/>
      <c r="AR490" s="38"/>
      <c r="AS490" s="37"/>
      <c r="AT490" s="12"/>
      <c r="AU490" s="61"/>
    </row>
    <row r="491" spans="2:47" ht="16.5" thickBot="1">
      <c r="B491" s="52">
        <v>44265</v>
      </c>
      <c r="C491" s="37"/>
      <c r="D491" s="14"/>
      <c r="G491" s="79"/>
      <c r="H491" s="2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  <c r="AA491" s="34"/>
      <c r="AD491" s="37"/>
      <c r="AE491" s="38"/>
      <c r="AF491" s="37"/>
      <c r="AG491" s="38"/>
      <c r="AH491" s="37"/>
      <c r="AI491" s="38"/>
      <c r="AJ491" s="37"/>
      <c r="AK491" s="38"/>
      <c r="AL491" s="37"/>
      <c r="AM491" s="38"/>
      <c r="AN491" s="37"/>
      <c r="AO491" s="38"/>
      <c r="AP491" s="37"/>
      <c r="AQ491" s="38"/>
      <c r="AR491" s="38"/>
      <c r="AS491" s="37"/>
      <c r="AT491" s="12"/>
      <c r="AU491" s="61"/>
    </row>
    <row r="492" spans="2:47" ht="16.5" thickBot="1">
      <c r="B492" s="52">
        <v>44266</v>
      </c>
      <c r="C492" s="37"/>
      <c r="D492" s="14"/>
      <c r="G492" s="79"/>
      <c r="H492" s="2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  <c r="AA492" s="34"/>
      <c r="AD492" s="37"/>
      <c r="AE492" s="38"/>
      <c r="AF492" s="37"/>
      <c r="AG492" s="38"/>
      <c r="AH492" s="37"/>
      <c r="AI492" s="38"/>
      <c r="AJ492" s="37"/>
      <c r="AK492" s="38"/>
      <c r="AL492" s="37"/>
      <c r="AM492" s="38"/>
      <c r="AN492" s="37"/>
      <c r="AO492" s="38"/>
      <c r="AP492" s="37"/>
      <c r="AQ492" s="38"/>
      <c r="AR492" s="38"/>
      <c r="AS492" s="37"/>
      <c r="AT492" s="12"/>
      <c r="AU492" s="61"/>
    </row>
    <row r="493" spans="2:47" ht="16.5" thickBot="1">
      <c r="B493" s="52">
        <v>44267</v>
      </c>
      <c r="C493" s="37"/>
      <c r="D493" s="14"/>
      <c r="G493" s="79"/>
      <c r="H493" s="2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  <c r="AA493" s="34"/>
      <c r="AD493" s="37"/>
      <c r="AE493" s="38"/>
      <c r="AF493" s="37"/>
      <c r="AG493" s="38"/>
      <c r="AH493" s="37"/>
      <c r="AI493" s="38"/>
      <c r="AJ493" s="37"/>
      <c r="AK493" s="38"/>
      <c r="AL493" s="37"/>
      <c r="AM493" s="38"/>
      <c r="AN493" s="37"/>
      <c r="AO493" s="38"/>
      <c r="AP493" s="37"/>
      <c r="AQ493" s="38"/>
      <c r="AR493" s="38"/>
      <c r="AS493" s="37"/>
      <c r="AT493" s="12"/>
      <c r="AU493" s="61"/>
    </row>
    <row r="494" spans="2:47" ht="16.5" thickBot="1">
      <c r="B494" s="52">
        <v>44270</v>
      </c>
      <c r="C494" s="37"/>
      <c r="D494" s="14"/>
      <c r="G494" s="79"/>
      <c r="H494" s="2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  <c r="AA494" s="34"/>
      <c r="AD494" s="37"/>
      <c r="AE494" s="38"/>
      <c r="AF494" s="37"/>
      <c r="AG494" s="38"/>
      <c r="AH494" s="37"/>
      <c r="AI494" s="38"/>
      <c r="AJ494" s="37"/>
      <c r="AK494" s="38"/>
      <c r="AL494" s="37"/>
      <c r="AM494" s="38"/>
      <c r="AN494" s="37"/>
      <c r="AO494" s="38"/>
      <c r="AP494" s="37"/>
      <c r="AQ494" s="38"/>
      <c r="AR494" s="38"/>
      <c r="AS494" s="37"/>
      <c r="AT494" s="12"/>
      <c r="AU494" s="61"/>
    </row>
    <row r="495" spans="2:47" ht="16.5" thickBot="1">
      <c r="B495" s="52">
        <v>44271</v>
      </c>
      <c r="C495" s="37"/>
      <c r="D495" s="14"/>
      <c r="G495" s="79"/>
      <c r="H495" s="2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  <c r="AA495" s="34"/>
      <c r="AD495" s="37"/>
      <c r="AE495" s="38"/>
      <c r="AF495" s="37"/>
      <c r="AG495" s="38"/>
      <c r="AH495" s="37"/>
      <c r="AI495" s="38"/>
      <c r="AJ495" s="37"/>
      <c r="AK495" s="38"/>
      <c r="AL495" s="37"/>
      <c r="AM495" s="38"/>
      <c r="AN495" s="37"/>
      <c r="AO495" s="38"/>
      <c r="AP495" s="37"/>
      <c r="AQ495" s="38"/>
      <c r="AR495" s="38"/>
      <c r="AS495" s="37"/>
      <c r="AT495" s="12"/>
      <c r="AU495" s="61"/>
    </row>
    <row r="496" spans="2:47" ht="16.5" thickBot="1">
      <c r="B496" s="52">
        <v>44272</v>
      </c>
      <c r="C496" s="37"/>
      <c r="D496" s="14"/>
      <c r="G496" s="79"/>
      <c r="H496" s="2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  <c r="AA496" s="34"/>
      <c r="AD496" s="37"/>
      <c r="AE496" s="38"/>
      <c r="AF496" s="37"/>
      <c r="AG496" s="38"/>
      <c r="AH496" s="37"/>
      <c r="AI496" s="38"/>
      <c r="AJ496" s="37"/>
      <c r="AK496" s="38"/>
      <c r="AL496" s="37"/>
      <c r="AM496" s="38"/>
      <c r="AN496" s="37"/>
      <c r="AO496" s="38"/>
      <c r="AP496" s="37"/>
      <c r="AQ496" s="38"/>
      <c r="AR496" s="38"/>
      <c r="AS496" s="37"/>
      <c r="AT496" s="12"/>
      <c r="AU496" s="61"/>
    </row>
    <row r="497" spans="2:47" ht="16.5" thickBot="1">
      <c r="B497" s="52">
        <v>44273</v>
      </c>
      <c r="C497" s="37"/>
      <c r="D497" s="14"/>
      <c r="G497" s="79"/>
      <c r="H497" s="2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  <c r="AA497" s="34"/>
      <c r="AD497" s="37"/>
      <c r="AE497" s="38"/>
      <c r="AF497" s="37"/>
      <c r="AG497" s="38"/>
      <c r="AH497" s="37"/>
      <c r="AI497" s="38"/>
      <c r="AJ497" s="37"/>
      <c r="AK497" s="38"/>
      <c r="AL497" s="37"/>
      <c r="AM497" s="38"/>
      <c r="AN497" s="37"/>
      <c r="AO497" s="38"/>
      <c r="AP497" s="37"/>
      <c r="AQ497" s="38"/>
      <c r="AR497" s="38"/>
      <c r="AS497" s="37"/>
      <c r="AT497" s="12"/>
      <c r="AU497" s="61"/>
    </row>
    <row r="498" spans="2:47" ht="16.5" thickBot="1">
      <c r="B498" s="52">
        <v>44274</v>
      </c>
      <c r="C498" s="37"/>
      <c r="D498" s="14"/>
      <c r="G498" s="79"/>
      <c r="H498" s="2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  <c r="AA498" s="34"/>
      <c r="AD498" s="37"/>
      <c r="AE498" s="38"/>
      <c r="AF498" s="37"/>
      <c r="AG498" s="38"/>
      <c r="AH498" s="37"/>
      <c r="AI498" s="38"/>
      <c r="AJ498" s="37"/>
      <c r="AK498" s="38"/>
      <c r="AL498" s="37"/>
      <c r="AM498" s="38"/>
      <c r="AN498" s="37"/>
      <c r="AO498" s="38"/>
      <c r="AP498" s="37"/>
      <c r="AQ498" s="38"/>
      <c r="AR498" s="38"/>
      <c r="AS498" s="37"/>
      <c r="AT498" s="12"/>
      <c r="AU498" s="61"/>
    </row>
    <row r="499" spans="2:47" ht="16.5" thickBot="1">
      <c r="B499" s="52">
        <v>44277</v>
      </c>
      <c r="C499" s="37"/>
      <c r="D499" s="14"/>
      <c r="G499" s="79"/>
      <c r="H499" s="2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  <c r="AA499" s="34"/>
      <c r="AD499" s="37"/>
      <c r="AE499" s="38"/>
      <c r="AF499" s="37"/>
      <c r="AG499" s="38"/>
      <c r="AH499" s="37"/>
      <c r="AI499" s="38"/>
      <c r="AJ499" s="37"/>
      <c r="AK499" s="38"/>
      <c r="AL499" s="37"/>
      <c r="AM499" s="38"/>
      <c r="AN499" s="37"/>
      <c r="AO499" s="38"/>
      <c r="AP499" s="37"/>
      <c r="AQ499" s="38"/>
      <c r="AR499" s="38"/>
      <c r="AS499" s="37"/>
      <c r="AT499" s="12"/>
      <c r="AU499" s="61"/>
    </row>
    <row r="500" spans="2:47" ht="16.5" thickBot="1">
      <c r="B500" s="52">
        <v>44278</v>
      </c>
      <c r="C500" s="37"/>
      <c r="D500" s="14"/>
      <c r="G500" s="79"/>
      <c r="H500" s="2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  <c r="AA500" s="34"/>
      <c r="AD500" s="37"/>
      <c r="AE500" s="38"/>
      <c r="AF500" s="37"/>
      <c r="AG500" s="38"/>
      <c r="AH500" s="37"/>
      <c r="AI500" s="38"/>
      <c r="AJ500" s="37"/>
      <c r="AK500" s="38"/>
      <c r="AL500" s="37"/>
      <c r="AM500" s="38"/>
      <c r="AN500" s="37"/>
      <c r="AO500" s="38"/>
      <c r="AP500" s="37"/>
      <c r="AQ500" s="38"/>
      <c r="AR500" s="38"/>
      <c r="AS500" s="37"/>
      <c r="AT500" s="12"/>
      <c r="AU500" s="61"/>
    </row>
    <row r="501" spans="2:47" ht="16.5" thickBot="1">
      <c r="B501" s="52">
        <v>44279</v>
      </c>
      <c r="C501" s="37"/>
      <c r="D501" s="14"/>
      <c r="G501" s="79"/>
      <c r="H501" s="2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  <c r="AA501" s="34"/>
      <c r="AD501" s="37"/>
      <c r="AE501" s="38"/>
      <c r="AF501" s="37"/>
      <c r="AG501" s="38"/>
      <c r="AH501" s="37"/>
      <c r="AI501" s="38"/>
      <c r="AJ501" s="37"/>
      <c r="AK501" s="38"/>
      <c r="AL501" s="37"/>
      <c r="AM501" s="38"/>
      <c r="AN501" s="37"/>
      <c r="AO501" s="38"/>
      <c r="AP501" s="37"/>
      <c r="AQ501" s="38"/>
      <c r="AR501" s="38"/>
      <c r="AS501" s="37"/>
      <c r="AT501" s="12"/>
      <c r="AU501" s="61"/>
    </row>
    <row r="502" spans="2:47" ht="16.5" thickBot="1">
      <c r="B502" s="52">
        <v>44280</v>
      </c>
      <c r="C502" s="37"/>
      <c r="D502" s="14"/>
      <c r="G502" s="79"/>
      <c r="H502" s="2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  <c r="AA502" s="34"/>
      <c r="AD502" s="37"/>
      <c r="AE502" s="38"/>
      <c r="AF502" s="37"/>
      <c r="AG502" s="38"/>
      <c r="AH502" s="37"/>
      <c r="AI502" s="38"/>
      <c r="AJ502" s="37"/>
      <c r="AK502" s="38"/>
      <c r="AL502" s="37"/>
      <c r="AM502" s="38"/>
      <c r="AN502" s="37"/>
      <c r="AO502" s="38"/>
      <c r="AP502" s="37"/>
      <c r="AQ502" s="38"/>
      <c r="AR502" s="38"/>
      <c r="AS502" s="37"/>
      <c r="AT502" s="12"/>
      <c r="AU502" s="61"/>
    </row>
    <row r="503" spans="2:47" ht="16.5" thickBot="1">
      <c r="B503" s="52">
        <v>44281</v>
      </c>
      <c r="C503" s="37"/>
      <c r="D503" s="14"/>
      <c r="G503" s="79"/>
      <c r="H503" s="2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  <c r="AA503" s="34"/>
      <c r="AD503" s="37"/>
      <c r="AE503" s="38"/>
      <c r="AF503" s="37"/>
      <c r="AG503" s="38"/>
      <c r="AH503" s="37"/>
      <c r="AI503" s="38"/>
      <c r="AJ503" s="37"/>
      <c r="AK503" s="38"/>
      <c r="AL503" s="37"/>
      <c r="AM503" s="38"/>
      <c r="AN503" s="37"/>
      <c r="AO503" s="38"/>
      <c r="AP503" s="37"/>
      <c r="AQ503" s="38"/>
      <c r="AR503" s="38"/>
      <c r="AS503" s="37"/>
      <c r="AT503" s="12"/>
      <c r="AU503" s="61"/>
    </row>
    <row r="504" spans="2:47" ht="16.5" thickBot="1">
      <c r="B504" s="52">
        <v>44284</v>
      </c>
      <c r="C504" s="37"/>
      <c r="D504" s="14"/>
      <c r="G504" s="79"/>
      <c r="H504" s="2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  <c r="AA504" s="34"/>
      <c r="AD504" s="37"/>
      <c r="AE504" s="38"/>
      <c r="AF504" s="37"/>
      <c r="AG504" s="38"/>
      <c r="AH504" s="37"/>
      <c r="AI504" s="38"/>
      <c r="AJ504" s="37"/>
      <c r="AK504" s="38"/>
      <c r="AL504" s="37"/>
      <c r="AM504" s="38"/>
      <c r="AN504" s="37"/>
      <c r="AO504" s="38"/>
      <c r="AP504" s="37"/>
      <c r="AQ504" s="38"/>
      <c r="AR504" s="38"/>
      <c r="AS504" s="37"/>
      <c r="AT504" s="12"/>
      <c r="AU504" s="61"/>
    </row>
    <row r="505" spans="2:47" ht="16.5" thickBot="1">
      <c r="B505" s="52">
        <v>44285</v>
      </c>
      <c r="C505" s="37"/>
      <c r="D505" s="14"/>
      <c r="G505" s="79"/>
      <c r="H505" s="2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  <c r="AA505" s="34"/>
      <c r="AD505" s="37"/>
      <c r="AE505" s="38"/>
      <c r="AF505" s="37"/>
      <c r="AG505" s="38"/>
      <c r="AH505" s="37"/>
      <c r="AI505" s="38"/>
      <c r="AJ505" s="37"/>
      <c r="AK505" s="38"/>
      <c r="AL505" s="37"/>
      <c r="AM505" s="38"/>
      <c r="AN505" s="37"/>
      <c r="AO505" s="38"/>
      <c r="AP505" s="37"/>
      <c r="AQ505" s="38"/>
      <c r="AR505" s="38"/>
      <c r="AS505" s="37"/>
      <c r="AT505" s="12"/>
      <c r="AU505" s="61"/>
    </row>
    <row r="506" spans="2:47" ht="16.5" thickBot="1">
      <c r="B506" s="52">
        <v>44286</v>
      </c>
      <c r="C506" s="37"/>
      <c r="D506" s="14"/>
      <c r="G506" s="79"/>
      <c r="H506" s="2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  <c r="AA506" s="34"/>
      <c r="AD506" s="37"/>
      <c r="AE506" s="38"/>
      <c r="AF506" s="37"/>
      <c r="AG506" s="38"/>
      <c r="AH506" s="37"/>
      <c r="AI506" s="38"/>
      <c r="AJ506" s="37"/>
      <c r="AK506" s="38"/>
      <c r="AL506" s="37"/>
      <c r="AM506" s="38"/>
      <c r="AN506" s="37"/>
      <c r="AO506" s="38"/>
      <c r="AP506" s="37"/>
      <c r="AQ506" s="38"/>
      <c r="AR506" s="38"/>
      <c r="AS506" s="37"/>
      <c r="AT506" s="12"/>
      <c r="AU506" s="61"/>
    </row>
    <row r="507" spans="2:47" ht="15.75">
      <c r="B507" s="54"/>
      <c r="C507" s="37"/>
      <c r="D507" s="14"/>
      <c r="G507" s="79"/>
      <c r="H507" s="2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  <c r="AA507" s="34"/>
      <c r="AD507" s="37"/>
      <c r="AE507" s="38"/>
      <c r="AF507" s="37"/>
      <c r="AG507" s="38"/>
      <c r="AH507" s="37"/>
      <c r="AI507" s="38"/>
      <c r="AJ507" s="37"/>
      <c r="AK507" s="38"/>
      <c r="AL507" s="37"/>
      <c r="AM507" s="38"/>
      <c r="AN507" s="37"/>
      <c r="AO507" s="38"/>
      <c r="AP507" s="37"/>
      <c r="AQ507" s="38"/>
      <c r="AR507" s="38"/>
      <c r="AS507" s="37"/>
      <c r="AT507" s="12"/>
      <c r="AU507" s="61"/>
    </row>
    <row r="508" spans="2:47" ht="15.75">
      <c r="B508" s="54"/>
      <c r="C508" s="37"/>
      <c r="D508" s="14"/>
      <c r="G508" s="79"/>
      <c r="H508" s="2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  <c r="AA508" s="34"/>
      <c r="AD508" s="37"/>
      <c r="AE508" s="38"/>
      <c r="AF508" s="37"/>
      <c r="AG508" s="38"/>
      <c r="AH508" s="37"/>
      <c r="AI508" s="38"/>
      <c r="AJ508" s="37"/>
      <c r="AK508" s="38"/>
      <c r="AL508" s="37"/>
      <c r="AM508" s="38"/>
      <c r="AN508" s="37"/>
      <c r="AO508" s="38"/>
      <c r="AP508" s="37"/>
      <c r="AQ508" s="38"/>
      <c r="AR508" s="38"/>
      <c r="AS508" s="37"/>
      <c r="AT508" s="12"/>
      <c r="AU508" s="61"/>
    </row>
    <row r="509" spans="2:47" ht="16.5" thickBot="1">
      <c r="B509" s="54"/>
      <c r="C509" s="37"/>
      <c r="D509" s="14"/>
      <c r="G509" s="79"/>
      <c r="H509" s="2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  <c r="AA509" s="34"/>
      <c r="AD509" s="37"/>
      <c r="AE509" s="38"/>
      <c r="AF509" s="37"/>
      <c r="AG509" s="38"/>
      <c r="AH509" s="37"/>
      <c r="AI509" s="38"/>
      <c r="AJ509" s="37"/>
      <c r="AK509" s="38"/>
      <c r="AL509" s="37"/>
      <c r="AM509" s="38"/>
      <c r="AN509" s="37"/>
      <c r="AO509" s="38"/>
      <c r="AP509" s="37"/>
      <c r="AQ509" s="38"/>
      <c r="AR509" s="38"/>
      <c r="AS509" s="37"/>
      <c r="AT509" s="12"/>
      <c r="AU509" s="61"/>
    </row>
    <row r="510" spans="2:47" ht="16.5" thickBot="1">
      <c r="B510" s="56" t="s">
        <v>163</v>
      </c>
      <c r="C510" s="37"/>
      <c r="D510" s="14"/>
      <c r="G510" s="79"/>
      <c r="H510" s="2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  <c r="AA510" s="34"/>
      <c r="AD510" s="37"/>
      <c r="AE510" s="38"/>
      <c r="AF510" s="37"/>
      <c r="AG510" s="38"/>
      <c r="AH510" s="37"/>
      <c r="AI510" s="38"/>
      <c r="AJ510" s="37"/>
      <c r="AK510" s="38"/>
      <c r="AL510" s="37"/>
      <c r="AM510" s="38"/>
      <c r="AN510" s="37"/>
      <c r="AO510" s="38"/>
      <c r="AP510" s="37"/>
      <c r="AQ510" s="38"/>
      <c r="AR510" s="38"/>
      <c r="AS510" s="37"/>
      <c r="AT510" s="12"/>
      <c r="AU510" s="61"/>
    </row>
    <row r="511" spans="2:47" ht="16.5" thickBot="1">
      <c r="B511" s="51" t="s">
        <v>24</v>
      </c>
      <c r="C511" s="37" t="s">
        <v>140</v>
      </c>
      <c r="D511" s="14"/>
      <c r="G511" s="79"/>
      <c r="H511" s="2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  <c r="AA511" s="34"/>
      <c r="AD511" s="37"/>
      <c r="AE511" s="38"/>
      <c r="AF511" s="37"/>
      <c r="AG511" s="38"/>
      <c r="AH511" s="37"/>
      <c r="AI511" s="38"/>
      <c r="AJ511" s="37"/>
      <c r="AK511" s="38"/>
      <c r="AL511" s="37"/>
      <c r="AM511" s="38"/>
      <c r="AN511" s="37"/>
      <c r="AO511" s="38"/>
      <c r="AP511" s="37"/>
      <c r="AQ511" s="38"/>
      <c r="AR511" s="38"/>
      <c r="AS511" s="37"/>
      <c r="AT511" s="12"/>
      <c r="AU511" s="61"/>
    </row>
    <row r="512" spans="2:47" ht="16.5" thickBot="1">
      <c r="B512" s="52">
        <v>44287</v>
      </c>
      <c r="C512" s="53" t="s">
        <v>142</v>
      </c>
      <c r="D512" s="14"/>
      <c r="G512" s="79"/>
      <c r="H512" s="2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  <c r="AA512" s="34"/>
      <c r="AD512" s="37"/>
      <c r="AE512" s="38"/>
      <c r="AF512" s="37"/>
      <c r="AG512" s="38"/>
      <c r="AH512" s="37"/>
      <c r="AI512" s="38"/>
      <c r="AJ512" s="37"/>
      <c r="AK512" s="38"/>
      <c r="AL512" s="37"/>
      <c r="AM512" s="38"/>
      <c r="AN512" s="37"/>
      <c r="AO512" s="38"/>
      <c r="AP512" s="37"/>
      <c r="AQ512" s="38"/>
      <c r="AR512" s="38"/>
      <c r="AS512" s="37"/>
      <c r="AT512" s="12"/>
      <c r="AU512" s="61"/>
    </row>
    <row r="513" spans="2:47" ht="16.5" thickBot="1">
      <c r="B513" s="52">
        <v>44288</v>
      </c>
      <c r="C513" s="53" t="s">
        <v>142</v>
      </c>
      <c r="D513" s="14"/>
      <c r="G513" s="79"/>
      <c r="H513" s="2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  <c r="AA513" s="34"/>
      <c r="AD513" s="37"/>
      <c r="AE513" s="38"/>
      <c r="AF513" s="37"/>
      <c r="AG513" s="38"/>
      <c r="AH513" s="37"/>
      <c r="AI513" s="38"/>
      <c r="AJ513" s="37"/>
      <c r="AK513" s="38"/>
      <c r="AL513" s="37"/>
      <c r="AM513" s="38"/>
      <c r="AN513" s="37"/>
      <c r="AO513" s="38"/>
      <c r="AP513" s="37"/>
      <c r="AQ513" s="38"/>
      <c r="AR513" s="38"/>
      <c r="AS513" s="37"/>
      <c r="AT513" s="12"/>
      <c r="AU513" s="61"/>
    </row>
    <row r="514" spans="2:47" ht="16.5" thickBot="1">
      <c r="B514" s="52">
        <v>44291</v>
      </c>
      <c r="C514" s="53" t="s">
        <v>142</v>
      </c>
      <c r="D514" s="14"/>
      <c r="G514" s="79"/>
      <c r="H514" s="2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  <c r="AA514" s="34"/>
      <c r="AD514" s="37"/>
      <c r="AE514" s="38"/>
      <c r="AF514" s="37"/>
      <c r="AG514" s="38"/>
      <c r="AH514" s="37"/>
      <c r="AI514" s="38"/>
      <c r="AJ514" s="37"/>
      <c r="AK514" s="38"/>
      <c r="AL514" s="37"/>
      <c r="AM514" s="38"/>
      <c r="AN514" s="37"/>
      <c r="AO514" s="38"/>
      <c r="AP514" s="37"/>
      <c r="AQ514" s="38"/>
      <c r="AR514" s="38"/>
      <c r="AS514" s="37"/>
      <c r="AT514" s="12"/>
      <c r="AU514" s="61"/>
    </row>
    <row r="515" spans="2:47" ht="16.5" thickBot="1">
      <c r="B515" s="52">
        <v>44292</v>
      </c>
      <c r="C515" s="53" t="s">
        <v>142</v>
      </c>
      <c r="D515" s="14"/>
      <c r="G515" s="79"/>
      <c r="H515" s="2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  <c r="AA515" s="34"/>
      <c r="AD515" s="37"/>
      <c r="AE515" s="38"/>
      <c r="AF515" s="37"/>
      <c r="AG515" s="38"/>
      <c r="AH515" s="37"/>
      <c r="AI515" s="38"/>
      <c r="AJ515" s="37"/>
      <c r="AK515" s="38"/>
      <c r="AL515" s="37"/>
      <c r="AM515" s="38"/>
      <c r="AN515" s="37"/>
      <c r="AO515" s="38"/>
      <c r="AP515" s="37"/>
      <c r="AQ515" s="38"/>
      <c r="AR515" s="38"/>
      <c r="AS515" s="37"/>
      <c r="AT515" s="12"/>
      <c r="AU515" s="61"/>
    </row>
    <row r="516" spans="2:47" ht="16.5" thickBot="1">
      <c r="B516" s="52">
        <v>44293</v>
      </c>
      <c r="C516" s="53" t="s">
        <v>142</v>
      </c>
      <c r="D516" s="14"/>
      <c r="G516" s="79"/>
      <c r="H516" s="2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  <c r="AA516" s="34"/>
      <c r="AD516" s="37"/>
      <c r="AE516" s="38"/>
      <c r="AF516" s="37"/>
      <c r="AG516" s="38"/>
      <c r="AH516" s="37"/>
      <c r="AI516" s="38"/>
      <c r="AJ516" s="37"/>
      <c r="AK516" s="38"/>
      <c r="AL516" s="37"/>
      <c r="AM516" s="38"/>
      <c r="AN516" s="37"/>
      <c r="AO516" s="38"/>
      <c r="AP516" s="37"/>
      <c r="AQ516" s="38"/>
      <c r="AR516" s="38"/>
      <c r="AS516" s="37"/>
      <c r="AT516" s="12"/>
      <c r="AU516" s="61"/>
    </row>
    <row r="517" spans="2:47" ht="16.5" thickBot="1">
      <c r="B517" s="52">
        <v>44294</v>
      </c>
      <c r="C517" s="53" t="s">
        <v>142</v>
      </c>
      <c r="D517" s="14"/>
      <c r="G517" s="79"/>
      <c r="H517" s="2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  <c r="AA517" s="34"/>
      <c r="AD517" s="37"/>
      <c r="AE517" s="38"/>
      <c r="AF517" s="37"/>
      <c r="AG517" s="38"/>
      <c r="AH517" s="37"/>
      <c r="AI517" s="38"/>
      <c r="AJ517" s="37"/>
      <c r="AK517" s="38"/>
      <c r="AL517" s="37"/>
      <c r="AM517" s="38"/>
      <c r="AN517" s="37"/>
      <c r="AO517" s="38"/>
      <c r="AP517" s="37"/>
      <c r="AQ517" s="38"/>
      <c r="AR517" s="38"/>
      <c r="AS517" s="37"/>
      <c r="AT517" s="12"/>
      <c r="AU517" s="61"/>
    </row>
    <row r="518" spans="2:47" ht="16.5" thickBot="1">
      <c r="B518" s="52">
        <v>44295</v>
      </c>
      <c r="C518" s="53" t="s">
        <v>142</v>
      </c>
      <c r="D518" s="14"/>
      <c r="G518" s="79"/>
      <c r="H518" s="2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  <c r="AA518" s="34"/>
      <c r="AD518" s="37"/>
      <c r="AE518" s="38"/>
      <c r="AF518" s="37"/>
      <c r="AG518" s="38"/>
      <c r="AH518" s="37"/>
      <c r="AI518" s="38"/>
      <c r="AJ518" s="37"/>
      <c r="AK518" s="38"/>
      <c r="AL518" s="37"/>
      <c r="AM518" s="38"/>
      <c r="AN518" s="37"/>
      <c r="AO518" s="38"/>
      <c r="AP518" s="37"/>
      <c r="AQ518" s="38"/>
      <c r="AR518" s="38"/>
      <c r="AS518" s="37"/>
      <c r="AT518" s="12"/>
      <c r="AU518" s="61"/>
    </row>
    <row r="519" spans="2:47" ht="16.5" thickBot="1">
      <c r="B519" s="52">
        <v>44298</v>
      </c>
      <c r="C519" s="53" t="s">
        <v>142</v>
      </c>
      <c r="D519" s="14"/>
      <c r="G519" s="79"/>
      <c r="H519" s="2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  <c r="AA519" s="34"/>
      <c r="AD519" s="37"/>
      <c r="AE519" s="38"/>
      <c r="AF519" s="37"/>
      <c r="AG519" s="38"/>
      <c r="AH519" s="37"/>
      <c r="AI519" s="38"/>
      <c r="AJ519" s="37"/>
      <c r="AK519" s="38"/>
      <c r="AL519" s="37"/>
      <c r="AM519" s="38"/>
      <c r="AN519" s="37"/>
      <c r="AO519" s="38"/>
      <c r="AP519" s="37"/>
      <c r="AQ519" s="38"/>
      <c r="AR519" s="38"/>
      <c r="AS519" s="37"/>
      <c r="AT519" s="12"/>
      <c r="AU519" s="61"/>
    </row>
    <row r="520" spans="2:47" ht="16.5" thickBot="1">
      <c r="B520" s="52">
        <v>44299</v>
      </c>
      <c r="C520" s="53" t="s">
        <v>142</v>
      </c>
      <c r="D520" s="14"/>
      <c r="G520" s="79"/>
      <c r="H520" s="2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  <c r="AA520" s="34"/>
      <c r="AD520" s="37"/>
      <c r="AE520" s="38"/>
      <c r="AF520" s="37"/>
      <c r="AG520" s="38"/>
      <c r="AH520" s="37"/>
      <c r="AI520" s="38"/>
      <c r="AJ520" s="37"/>
      <c r="AK520" s="38"/>
      <c r="AL520" s="37"/>
      <c r="AM520" s="38"/>
      <c r="AN520" s="37"/>
      <c r="AO520" s="38"/>
      <c r="AP520" s="37"/>
      <c r="AQ520" s="38"/>
      <c r="AR520" s="38"/>
      <c r="AS520" s="37"/>
      <c r="AT520" s="12"/>
      <c r="AU520" s="61"/>
    </row>
    <row r="521" spans="2:47" ht="16.5" thickBot="1">
      <c r="B521" s="52">
        <v>44300</v>
      </c>
      <c r="C521" s="53" t="s">
        <v>142</v>
      </c>
      <c r="D521" s="14"/>
      <c r="G521" s="79"/>
      <c r="H521" s="2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  <c r="AA521" s="34"/>
      <c r="AD521" s="37"/>
      <c r="AE521" s="38"/>
      <c r="AF521" s="37"/>
      <c r="AG521" s="38"/>
      <c r="AH521" s="37"/>
      <c r="AI521" s="38"/>
      <c r="AJ521" s="37"/>
      <c r="AK521" s="38"/>
      <c r="AL521" s="37"/>
      <c r="AM521" s="38"/>
      <c r="AN521" s="37"/>
      <c r="AO521" s="38"/>
      <c r="AP521" s="37"/>
      <c r="AQ521" s="38"/>
      <c r="AR521" s="38"/>
      <c r="AS521" s="37"/>
      <c r="AT521" s="12"/>
      <c r="AU521" s="61"/>
    </row>
    <row r="522" spans="2:47" ht="16.5" thickBot="1">
      <c r="B522" s="52">
        <v>44301</v>
      </c>
      <c r="C522" s="53" t="s">
        <v>142</v>
      </c>
      <c r="D522" s="14"/>
      <c r="G522" s="79"/>
      <c r="H522" s="2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  <c r="AA522" s="34"/>
      <c r="AD522" s="37"/>
      <c r="AE522" s="38"/>
      <c r="AF522" s="37"/>
      <c r="AG522" s="38"/>
      <c r="AH522" s="37"/>
      <c r="AI522" s="38"/>
      <c r="AJ522" s="37"/>
      <c r="AK522" s="38"/>
      <c r="AL522" s="37"/>
      <c r="AM522" s="38"/>
      <c r="AN522" s="37"/>
      <c r="AO522" s="38"/>
      <c r="AP522" s="37"/>
      <c r="AQ522" s="38"/>
      <c r="AR522" s="38"/>
      <c r="AS522" s="37"/>
      <c r="AT522" s="12"/>
      <c r="AU522" s="61"/>
    </row>
    <row r="523" spans="2:47" ht="16.5" thickBot="1">
      <c r="B523" s="52">
        <v>44302</v>
      </c>
      <c r="C523" s="53" t="s">
        <v>142</v>
      </c>
      <c r="D523" s="14"/>
      <c r="G523" s="79"/>
      <c r="H523" s="2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  <c r="AA523" s="34"/>
      <c r="AD523" s="37"/>
      <c r="AE523" s="38"/>
      <c r="AF523" s="37"/>
      <c r="AG523" s="38"/>
      <c r="AH523" s="37"/>
      <c r="AI523" s="38"/>
      <c r="AJ523" s="37"/>
      <c r="AK523" s="38"/>
      <c r="AL523" s="37"/>
      <c r="AM523" s="38"/>
      <c r="AN523" s="37"/>
      <c r="AO523" s="38"/>
      <c r="AP523" s="37"/>
      <c r="AQ523" s="38"/>
      <c r="AR523" s="38"/>
      <c r="AS523" s="37"/>
      <c r="AT523" s="12"/>
      <c r="AU523" s="61"/>
    </row>
    <row r="524" spans="2:47" ht="16.5" thickBot="1">
      <c r="B524" s="52">
        <v>44305</v>
      </c>
      <c r="C524" s="53" t="s">
        <v>142</v>
      </c>
      <c r="D524" s="14"/>
      <c r="G524" s="79"/>
      <c r="H524" s="2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  <c r="AA524" s="34"/>
      <c r="AD524" s="37"/>
      <c r="AE524" s="38"/>
      <c r="AF524" s="37"/>
      <c r="AG524" s="38"/>
      <c r="AH524" s="37"/>
      <c r="AI524" s="38"/>
      <c r="AJ524" s="37"/>
      <c r="AK524" s="38"/>
      <c r="AL524" s="37"/>
      <c r="AM524" s="38"/>
      <c r="AN524" s="37"/>
      <c r="AO524" s="38"/>
      <c r="AP524" s="37"/>
      <c r="AQ524" s="38"/>
      <c r="AR524" s="38"/>
      <c r="AS524" s="37"/>
      <c r="AT524" s="12"/>
      <c r="AU524" s="61"/>
    </row>
    <row r="525" spans="2:47" ht="16.5" thickBot="1">
      <c r="B525" s="52">
        <v>44306</v>
      </c>
      <c r="C525" s="53" t="s">
        <v>142</v>
      </c>
      <c r="D525" s="14"/>
      <c r="G525" s="79"/>
      <c r="H525" s="2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  <c r="AA525" s="34"/>
      <c r="AD525" s="37"/>
      <c r="AE525" s="38"/>
      <c r="AF525" s="37"/>
      <c r="AG525" s="38"/>
      <c r="AH525" s="37"/>
      <c r="AI525" s="38"/>
      <c r="AJ525" s="37"/>
      <c r="AK525" s="38"/>
      <c r="AL525" s="37"/>
      <c r="AM525" s="38"/>
      <c r="AN525" s="37"/>
      <c r="AO525" s="38"/>
      <c r="AP525" s="37"/>
      <c r="AQ525" s="38"/>
      <c r="AR525" s="38"/>
      <c r="AS525" s="37"/>
      <c r="AT525" s="12"/>
      <c r="AU525" s="61"/>
    </row>
    <row r="526" spans="2:47" ht="16.5" thickBot="1">
      <c r="B526" s="52">
        <v>44307</v>
      </c>
      <c r="C526" s="53" t="s">
        <v>142</v>
      </c>
      <c r="D526" s="14"/>
      <c r="G526" s="79"/>
      <c r="H526" s="2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  <c r="AA526" s="34"/>
      <c r="AD526" s="37"/>
      <c r="AE526" s="38"/>
      <c r="AF526" s="37"/>
      <c r="AG526" s="38"/>
      <c r="AH526" s="37"/>
      <c r="AI526" s="38"/>
      <c r="AJ526" s="37"/>
      <c r="AK526" s="38"/>
      <c r="AL526" s="37"/>
      <c r="AM526" s="38"/>
      <c r="AN526" s="37"/>
      <c r="AO526" s="38"/>
      <c r="AP526" s="37"/>
      <c r="AQ526" s="38"/>
      <c r="AR526" s="38"/>
      <c r="AS526" s="37"/>
      <c r="AT526" s="12"/>
      <c r="AU526" s="61"/>
    </row>
    <row r="527" spans="2:47" ht="16.5" thickBot="1">
      <c r="B527" s="52">
        <v>44308</v>
      </c>
      <c r="C527" s="53" t="s">
        <v>142</v>
      </c>
      <c r="D527" s="14"/>
      <c r="G527" s="79"/>
      <c r="H527" s="2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  <c r="AA527" s="34"/>
      <c r="AD527" s="37"/>
      <c r="AE527" s="38"/>
      <c r="AF527" s="37"/>
      <c r="AG527" s="38"/>
      <c r="AH527" s="37"/>
      <c r="AI527" s="38"/>
      <c r="AJ527" s="37"/>
      <c r="AK527" s="38"/>
      <c r="AL527" s="37"/>
      <c r="AM527" s="38"/>
      <c r="AN527" s="37"/>
      <c r="AO527" s="38"/>
      <c r="AP527" s="37"/>
      <c r="AQ527" s="38"/>
      <c r="AR527" s="38"/>
      <c r="AS527" s="37"/>
      <c r="AT527" s="12"/>
      <c r="AU527" s="61"/>
    </row>
    <row r="528" spans="2:47" ht="16.5" thickBot="1">
      <c r="B528" s="52">
        <v>44309</v>
      </c>
      <c r="C528" s="53" t="s">
        <v>142</v>
      </c>
      <c r="D528" s="14"/>
      <c r="G528" s="79"/>
      <c r="H528" s="2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  <c r="AA528" s="34"/>
      <c r="AD528" s="37"/>
      <c r="AE528" s="38"/>
      <c r="AF528" s="37"/>
      <c r="AG528" s="38"/>
      <c r="AH528" s="37"/>
      <c r="AI528" s="38"/>
      <c r="AJ528" s="37"/>
      <c r="AK528" s="38"/>
      <c r="AL528" s="37"/>
      <c r="AM528" s="38"/>
      <c r="AN528" s="37"/>
      <c r="AO528" s="38"/>
      <c r="AP528" s="37"/>
      <c r="AQ528" s="38"/>
      <c r="AR528" s="38"/>
      <c r="AS528" s="37"/>
      <c r="AT528" s="12"/>
      <c r="AU528" s="61"/>
    </row>
    <row r="529" spans="2:47" ht="16.5" thickBot="1">
      <c r="B529" s="52">
        <v>44312</v>
      </c>
      <c r="C529" s="53" t="s">
        <v>142</v>
      </c>
      <c r="D529" s="14"/>
      <c r="G529" s="79"/>
      <c r="H529" s="2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  <c r="AA529" s="34"/>
      <c r="AD529" s="37"/>
      <c r="AE529" s="38"/>
      <c r="AF529" s="37"/>
      <c r="AG529" s="38"/>
      <c r="AH529" s="37"/>
      <c r="AI529" s="38"/>
      <c r="AJ529" s="37"/>
      <c r="AK529" s="38"/>
      <c r="AL529" s="37"/>
      <c r="AM529" s="38"/>
      <c r="AN529" s="37"/>
      <c r="AO529" s="38"/>
      <c r="AP529" s="37"/>
      <c r="AQ529" s="38"/>
      <c r="AR529" s="38"/>
      <c r="AS529" s="37"/>
      <c r="AT529" s="12"/>
      <c r="AU529" s="61"/>
    </row>
    <row r="530" spans="2:47" ht="16.5" thickBot="1">
      <c r="B530" s="52">
        <v>44313</v>
      </c>
      <c r="C530" s="53" t="s">
        <v>142</v>
      </c>
      <c r="D530" s="14"/>
      <c r="G530" s="79"/>
      <c r="H530" s="2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  <c r="AA530" s="34"/>
      <c r="AD530" s="37"/>
      <c r="AE530" s="38"/>
      <c r="AF530" s="37"/>
      <c r="AG530" s="38"/>
      <c r="AH530" s="37"/>
      <c r="AI530" s="38"/>
      <c r="AJ530" s="37"/>
      <c r="AK530" s="38"/>
      <c r="AL530" s="37"/>
      <c r="AM530" s="38"/>
      <c r="AN530" s="37"/>
      <c r="AO530" s="38"/>
      <c r="AP530" s="37"/>
      <c r="AQ530" s="38"/>
      <c r="AR530" s="38"/>
      <c r="AS530" s="37"/>
      <c r="AT530" s="12"/>
      <c r="AU530" s="61"/>
    </row>
    <row r="531" spans="2:47" ht="16.5" thickBot="1">
      <c r="B531" s="52">
        <v>44314</v>
      </c>
      <c r="C531" s="53" t="s">
        <v>142</v>
      </c>
      <c r="D531" s="14"/>
      <c r="G531" s="79"/>
      <c r="H531" s="2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  <c r="AA531" s="34"/>
      <c r="AD531" s="37"/>
      <c r="AE531" s="38"/>
      <c r="AF531" s="37"/>
      <c r="AG531" s="38"/>
      <c r="AH531" s="37"/>
      <c r="AI531" s="38"/>
      <c r="AJ531" s="37"/>
      <c r="AK531" s="38"/>
      <c r="AL531" s="37"/>
      <c r="AM531" s="38"/>
      <c r="AN531" s="37"/>
      <c r="AO531" s="38"/>
      <c r="AP531" s="37"/>
      <c r="AQ531" s="38"/>
      <c r="AR531" s="38"/>
      <c r="AS531" s="37"/>
      <c r="AT531" s="12"/>
      <c r="AU531" s="61"/>
    </row>
    <row r="532" spans="2:47" ht="16.5" thickBot="1">
      <c r="B532" s="52">
        <v>44315</v>
      </c>
      <c r="C532" s="53" t="s">
        <v>142</v>
      </c>
      <c r="D532" s="14"/>
      <c r="G532" s="79"/>
      <c r="H532" s="2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  <c r="AA532" s="34"/>
      <c r="AD532" s="37"/>
      <c r="AE532" s="38"/>
      <c r="AF532" s="37"/>
      <c r="AG532" s="38"/>
      <c r="AH532" s="37"/>
      <c r="AI532" s="38"/>
      <c r="AJ532" s="37"/>
      <c r="AK532" s="38"/>
      <c r="AL532" s="37"/>
      <c r="AM532" s="38"/>
      <c r="AN532" s="37"/>
      <c r="AO532" s="38"/>
      <c r="AP532" s="37"/>
      <c r="AQ532" s="38"/>
      <c r="AR532" s="38"/>
      <c r="AS532" s="37"/>
      <c r="AT532" s="12"/>
      <c r="AU532" s="61"/>
    </row>
    <row r="533" spans="2:47" ht="16.5" thickBot="1">
      <c r="B533" s="52">
        <v>44316</v>
      </c>
      <c r="C533" s="53" t="s">
        <v>142</v>
      </c>
      <c r="D533" s="14"/>
      <c r="G533" s="79"/>
      <c r="H533" s="2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  <c r="AA533" s="34"/>
      <c r="AD533" s="37"/>
      <c r="AE533" s="38"/>
      <c r="AF533" s="37"/>
      <c r="AG533" s="38"/>
      <c r="AH533" s="37"/>
      <c r="AI533" s="38"/>
      <c r="AJ533" s="37"/>
      <c r="AK533" s="38"/>
      <c r="AL533" s="37"/>
      <c r="AM533" s="38"/>
      <c r="AN533" s="37"/>
      <c r="AO533" s="38"/>
      <c r="AP533" s="37"/>
      <c r="AQ533" s="38"/>
      <c r="AR533" s="38"/>
      <c r="AS533" s="37"/>
      <c r="AT533" s="12"/>
      <c r="AU533" s="61"/>
    </row>
    <row r="534" spans="2:47" ht="15.75">
      <c r="B534" s="54"/>
      <c r="D534" s="14"/>
      <c r="G534" s="79"/>
      <c r="H534" s="2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  <c r="AA534" s="34"/>
      <c r="AD534" s="37"/>
      <c r="AE534" s="38"/>
      <c r="AF534" s="37"/>
      <c r="AG534" s="38"/>
      <c r="AH534" s="37"/>
      <c r="AI534" s="38"/>
      <c r="AJ534" s="37"/>
      <c r="AK534" s="38"/>
      <c r="AL534" s="37"/>
      <c r="AM534" s="38"/>
      <c r="AN534" s="37"/>
      <c r="AO534" s="38"/>
      <c r="AP534" s="37"/>
      <c r="AQ534" s="38"/>
      <c r="AR534" s="38"/>
      <c r="AS534" s="37"/>
      <c r="AT534" s="12"/>
      <c r="AU534" s="61"/>
    </row>
    <row r="535" spans="2:47" ht="16.5" thickBot="1">
      <c r="B535" s="54"/>
      <c r="D535" s="14"/>
      <c r="G535" s="79"/>
      <c r="H535" s="2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  <c r="AA535" s="34"/>
      <c r="AD535" s="37"/>
      <c r="AE535" s="38"/>
      <c r="AF535" s="37"/>
      <c r="AG535" s="38"/>
      <c r="AH535" s="37"/>
      <c r="AI535" s="38"/>
      <c r="AJ535" s="37"/>
      <c r="AK535" s="38"/>
      <c r="AL535" s="37"/>
      <c r="AM535" s="38"/>
      <c r="AN535" s="37"/>
      <c r="AO535" s="38"/>
      <c r="AP535" s="37"/>
      <c r="AQ535" s="38"/>
      <c r="AR535" s="38"/>
      <c r="AS535" s="37"/>
      <c r="AT535" s="12"/>
      <c r="AU535" s="61"/>
    </row>
    <row r="536" spans="2:47" ht="16.5" thickBot="1">
      <c r="B536" s="56" t="s">
        <v>164</v>
      </c>
      <c r="C536" s="57"/>
      <c r="D536" s="14"/>
      <c r="G536" s="79"/>
      <c r="H536" s="2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  <c r="AA536" s="34"/>
      <c r="AD536" s="37"/>
      <c r="AE536" s="38"/>
      <c r="AF536" s="37"/>
      <c r="AG536" s="38"/>
      <c r="AH536" s="37"/>
      <c r="AI536" s="38"/>
      <c r="AJ536" s="37"/>
      <c r="AK536" s="38"/>
      <c r="AL536" s="37"/>
      <c r="AM536" s="38"/>
      <c r="AN536" s="37"/>
      <c r="AO536" s="38"/>
      <c r="AP536" s="37"/>
      <c r="AQ536" s="38"/>
      <c r="AR536" s="38"/>
      <c r="AS536" s="37"/>
      <c r="AT536" s="12"/>
      <c r="AU536" s="61"/>
    </row>
    <row r="537" spans="2:47" ht="18.75" thickBot="1">
      <c r="B537" s="51" t="s">
        <v>24</v>
      </c>
      <c r="C537" s="51" t="s">
        <v>140</v>
      </c>
      <c r="D537" s="14"/>
      <c r="G537" s="79"/>
      <c r="H537" s="2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  <c r="AA537" s="34"/>
      <c r="AD537" s="37"/>
      <c r="AE537" s="38"/>
      <c r="AF537" s="37"/>
      <c r="AG537" s="38"/>
      <c r="AH537" s="37"/>
      <c r="AI537" s="38"/>
      <c r="AJ537" s="37"/>
      <c r="AK537" s="38"/>
      <c r="AL537" s="37"/>
      <c r="AM537" s="38"/>
      <c r="AN537" s="37"/>
      <c r="AO537" s="38"/>
      <c r="AP537" s="37"/>
      <c r="AQ537" s="38"/>
      <c r="AR537" s="38"/>
      <c r="AS537" s="37"/>
      <c r="AT537" s="12"/>
      <c r="AU537" s="61"/>
    </row>
    <row r="538" spans="2:47" ht="16.5" thickBot="1">
      <c r="B538" s="52">
        <v>44319</v>
      </c>
      <c r="C538" s="53" t="s">
        <v>142</v>
      </c>
      <c r="D538" s="14"/>
      <c r="G538" s="79"/>
      <c r="H538" s="2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  <c r="AA538" s="34"/>
      <c r="AD538" s="37"/>
      <c r="AE538" s="38"/>
      <c r="AF538" s="37"/>
      <c r="AG538" s="38"/>
      <c r="AH538" s="37"/>
      <c r="AI538" s="38"/>
      <c r="AJ538" s="37"/>
      <c r="AK538" s="38"/>
      <c r="AL538" s="37"/>
      <c r="AM538" s="38"/>
      <c r="AN538" s="37"/>
      <c r="AO538" s="38"/>
      <c r="AP538" s="37"/>
      <c r="AQ538" s="38"/>
      <c r="AR538" s="38"/>
      <c r="AS538" s="37"/>
      <c r="AT538" s="12"/>
      <c r="AU538" s="61"/>
    </row>
    <row r="539" spans="2:47" ht="16.5" thickBot="1">
      <c r="B539" s="52">
        <v>44320</v>
      </c>
      <c r="C539" s="53" t="s">
        <v>142</v>
      </c>
      <c r="D539" s="14"/>
      <c r="G539" s="79"/>
      <c r="H539" s="2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  <c r="AA539" s="34"/>
      <c r="AD539" s="37"/>
      <c r="AE539" s="38"/>
      <c r="AF539" s="37"/>
      <c r="AG539" s="38"/>
      <c r="AH539" s="37"/>
      <c r="AI539" s="38"/>
      <c r="AJ539" s="37"/>
      <c r="AK539" s="38"/>
      <c r="AL539" s="37"/>
      <c r="AM539" s="38"/>
      <c r="AN539" s="37"/>
      <c r="AO539" s="38"/>
      <c r="AP539" s="37"/>
      <c r="AQ539" s="38"/>
      <c r="AR539" s="38"/>
      <c r="AS539" s="37"/>
      <c r="AT539" s="12"/>
      <c r="AU539" s="61"/>
    </row>
    <row r="540" spans="2:47" ht="16.5" thickBot="1">
      <c r="B540" s="52">
        <v>44321</v>
      </c>
      <c r="C540" s="53" t="s">
        <v>142</v>
      </c>
      <c r="D540" s="14"/>
      <c r="G540" s="79"/>
      <c r="H540" s="2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  <c r="AA540" s="34"/>
      <c r="AD540" s="37"/>
      <c r="AE540" s="38"/>
      <c r="AF540" s="37"/>
      <c r="AG540" s="38"/>
      <c r="AH540" s="37"/>
      <c r="AI540" s="38"/>
      <c r="AJ540" s="37"/>
      <c r="AK540" s="38"/>
      <c r="AL540" s="37"/>
      <c r="AM540" s="38"/>
      <c r="AN540" s="37"/>
      <c r="AO540" s="38"/>
      <c r="AP540" s="37"/>
      <c r="AQ540" s="38"/>
      <c r="AR540" s="38"/>
      <c r="AS540" s="37"/>
      <c r="AT540" s="12"/>
      <c r="AU540" s="61"/>
    </row>
    <row r="541" spans="2:47" ht="16.5" thickBot="1">
      <c r="B541" s="52">
        <v>44322</v>
      </c>
      <c r="C541" s="53" t="s">
        <v>142</v>
      </c>
      <c r="D541" s="14"/>
      <c r="G541" s="79"/>
      <c r="H541" s="2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  <c r="AA541" s="34"/>
      <c r="AD541" s="37"/>
      <c r="AE541" s="38"/>
      <c r="AF541" s="37"/>
      <c r="AG541" s="38"/>
      <c r="AH541" s="37"/>
      <c r="AI541" s="38"/>
      <c r="AJ541" s="37"/>
      <c r="AK541" s="38"/>
      <c r="AL541" s="37"/>
      <c r="AM541" s="38"/>
      <c r="AN541" s="37"/>
      <c r="AO541" s="38"/>
      <c r="AP541" s="37"/>
      <c r="AQ541" s="38"/>
      <c r="AR541" s="38"/>
      <c r="AS541" s="37"/>
      <c r="AT541" s="12"/>
      <c r="AU541" s="61"/>
    </row>
    <row r="542" spans="2:47" ht="16.5" thickBot="1">
      <c r="B542" s="52">
        <v>44323</v>
      </c>
      <c r="C542" s="53" t="s">
        <v>142</v>
      </c>
      <c r="D542" s="14"/>
      <c r="G542" s="79"/>
      <c r="H542" s="2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  <c r="AA542" s="34"/>
      <c r="AD542" s="37"/>
      <c r="AE542" s="38"/>
      <c r="AF542" s="37"/>
      <c r="AG542" s="38"/>
      <c r="AH542" s="37"/>
      <c r="AI542" s="38"/>
      <c r="AJ542" s="37"/>
      <c r="AK542" s="38"/>
      <c r="AL542" s="37"/>
      <c r="AM542" s="38"/>
      <c r="AN542" s="37"/>
      <c r="AO542" s="38"/>
      <c r="AP542" s="37"/>
      <c r="AQ542" s="38"/>
      <c r="AR542" s="38"/>
      <c r="AS542" s="37"/>
      <c r="AT542" s="12"/>
      <c r="AU542" s="61"/>
    </row>
    <row r="543" spans="2:47" ht="16.5" thickBot="1">
      <c r="B543" s="52">
        <v>44326</v>
      </c>
      <c r="C543" s="53" t="s">
        <v>142</v>
      </c>
      <c r="D543" s="14"/>
      <c r="G543" s="79"/>
      <c r="H543" s="2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  <c r="AA543" s="34"/>
      <c r="AD543" s="37"/>
      <c r="AE543" s="38"/>
      <c r="AF543" s="37"/>
      <c r="AG543" s="38"/>
      <c r="AH543" s="37"/>
      <c r="AI543" s="38"/>
      <c r="AJ543" s="37"/>
      <c r="AK543" s="38"/>
      <c r="AL543" s="37"/>
      <c r="AM543" s="38"/>
      <c r="AN543" s="37"/>
      <c r="AO543" s="38"/>
      <c r="AP543" s="37"/>
      <c r="AQ543" s="38"/>
      <c r="AR543" s="38"/>
      <c r="AS543" s="37"/>
      <c r="AT543" s="12"/>
      <c r="AU543" s="61"/>
    </row>
    <row r="544" spans="2:47" ht="16.5" thickBot="1">
      <c r="B544" s="52">
        <v>44327</v>
      </c>
      <c r="C544" s="53" t="s">
        <v>142</v>
      </c>
      <c r="D544" s="14"/>
      <c r="G544" s="79"/>
      <c r="H544" s="2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  <c r="AA544" s="34"/>
      <c r="AD544" s="37"/>
      <c r="AE544" s="38"/>
      <c r="AF544" s="37"/>
      <c r="AG544" s="38"/>
      <c r="AH544" s="37"/>
      <c r="AI544" s="38"/>
      <c r="AJ544" s="37"/>
      <c r="AK544" s="38"/>
      <c r="AL544" s="37"/>
      <c r="AM544" s="38"/>
      <c r="AN544" s="37"/>
      <c r="AO544" s="38"/>
      <c r="AP544" s="37"/>
      <c r="AQ544" s="38"/>
      <c r="AR544" s="38"/>
      <c r="AS544" s="37"/>
      <c r="AT544" s="12"/>
      <c r="AU544" s="61"/>
    </row>
    <row r="545" spans="2:47" ht="16.5" thickBot="1">
      <c r="B545" s="52">
        <v>44328</v>
      </c>
      <c r="C545" s="53" t="s">
        <v>142</v>
      </c>
      <c r="D545" s="14"/>
      <c r="G545" s="79"/>
      <c r="H545" s="2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  <c r="AA545" s="34"/>
      <c r="AD545" s="37"/>
      <c r="AE545" s="38"/>
      <c r="AF545" s="37"/>
      <c r="AG545" s="38"/>
      <c r="AH545" s="37"/>
      <c r="AI545" s="38"/>
      <c r="AJ545" s="37"/>
      <c r="AK545" s="38"/>
      <c r="AL545" s="37"/>
      <c r="AM545" s="38"/>
      <c r="AN545" s="37"/>
      <c r="AO545" s="38"/>
      <c r="AP545" s="37"/>
      <c r="AQ545" s="38"/>
      <c r="AR545" s="38"/>
      <c r="AS545" s="37"/>
      <c r="AT545" s="12"/>
      <c r="AU545" s="61"/>
    </row>
    <row r="546" spans="2:47" ht="16.5" thickBot="1">
      <c r="B546" s="52">
        <v>44329</v>
      </c>
      <c r="C546" s="53" t="s">
        <v>142</v>
      </c>
      <c r="D546" s="14"/>
      <c r="G546" s="79"/>
      <c r="H546" s="2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  <c r="AA546" s="34"/>
      <c r="AD546" s="37"/>
      <c r="AE546" s="38"/>
      <c r="AF546" s="37"/>
      <c r="AG546" s="38"/>
      <c r="AH546" s="37"/>
      <c r="AI546" s="38"/>
      <c r="AJ546" s="37"/>
      <c r="AK546" s="38"/>
      <c r="AL546" s="37"/>
      <c r="AM546" s="38"/>
      <c r="AN546" s="37"/>
      <c r="AO546" s="38"/>
      <c r="AP546" s="37"/>
      <c r="AQ546" s="38"/>
      <c r="AR546" s="38"/>
      <c r="AS546" s="37"/>
      <c r="AT546" s="12"/>
      <c r="AU546" s="61"/>
    </row>
    <row r="547" spans="2:47" ht="16.5" thickBot="1">
      <c r="B547" s="52">
        <v>44330</v>
      </c>
      <c r="C547" s="53" t="s">
        <v>142</v>
      </c>
      <c r="D547" s="14"/>
      <c r="G547" s="79"/>
      <c r="H547" s="2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  <c r="AA547" s="34"/>
      <c r="AD547" s="37"/>
      <c r="AE547" s="38"/>
      <c r="AF547" s="37"/>
      <c r="AG547" s="38"/>
      <c r="AH547" s="37"/>
      <c r="AI547" s="38"/>
      <c r="AJ547" s="37"/>
      <c r="AK547" s="38"/>
      <c r="AL547" s="37"/>
      <c r="AM547" s="38"/>
      <c r="AN547" s="37"/>
      <c r="AO547" s="38"/>
      <c r="AP547" s="37"/>
      <c r="AQ547" s="38"/>
      <c r="AR547" s="38"/>
      <c r="AS547" s="37"/>
      <c r="AT547" s="12"/>
      <c r="AU547" s="61"/>
    </row>
    <row r="548" spans="2:47" ht="16.5" thickBot="1">
      <c r="B548" s="52">
        <v>44333</v>
      </c>
      <c r="C548" s="53" t="s">
        <v>142</v>
      </c>
      <c r="D548" s="14"/>
      <c r="G548" s="79"/>
      <c r="H548" s="2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  <c r="AA548" s="34"/>
      <c r="AD548" s="37"/>
      <c r="AE548" s="38"/>
      <c r="AF548" s="37"/>
      <c r="AG548" s="38"/>
      <c r="AH548" s="37"/>
      <c r="AI548" s="38"/>
      <c r="AJ548" s="37"/>
      <c r="AK548" s="38"/>
      <c r="AL548" s="37"/>
      <c r="AM548" s="38"/>
      <c r="AN548" s="37"/>
      <c r="AO548" s="38"/>
      <c r="AP548" s="37"/>
      <c r="AQ548" s="38"/>
      <c r="AR548" s="38"/>
      <c r="AS548" s="37"/>
      <c r="AT548" s="12"/>
      <c r="AU548" s="61"/>
    </row>
    <row r="549" spans="2:47" ht="16.5" thickBot="1">
      <c r="B549" s="52">
        <v>44334</v>
      </c>
      <c r="C549" s="53" t="s">
        <v>142</v>
      </c>
      <c r="D549" s="14"/>
      <c r="G549" s="79"/>
      <c r="H549" s="2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  <c r="AA549" s="34"/>
      <c r="AD549" s="37"/>
      <c r="AE549" s="38"/>
      <c r="AF549" s="37"/>
      <c r="AG549" s="38"/>
      <c r="AH549" s="37"/>
      <c r="AI549" s="38"/>
      <c r="AJ549" s="37"/>
      <c r="AK549" s="38"/>
      <c r="AL549" s="37"/>
      <c r="AM549" s="38"/>
      <c r="AN549" s="37"/>
      <c r="AO549" s="38"/>
      <c r="AP549" s="37"/>
      <c r="AQ549" s="38"/>
      <c r="AR549" s="38"/>
      <c r="AS549" s="37"/>
      <c r="AT549" s="12"/>
      <c r="AU549" s="61"/>
    </row>
    <row r="550" spans="2:47" ht="16.5" thickBot="1">
      <c r="B550" s="52">
        <v>44335</v>
      </c>
      <c r="C550" s="53" t="s">
        <v>142</v>
      </c>
      <c r="D550" s="14"/>
      <c r="G550" s="79"/>
      <c r="H550" s="2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  <c r="AA550" s="34"/>
      <c r="AD550" s="37"/>
      <c r="AE550" s="38"/>
      <c r="AF550" s="37"/>
      <c r="AG550" s="38"/>
      <c r="AH550" s="37"/>
      <c r="AI550" s="38"/>
      <c r="AJ550" s="37"/>
      <c r="AK550" s="38"/>
      <c r="AL550" s="37"/>
      <c r="AM550" s="38"/>
      <c r="AN550" s="37"/>
      <c r="AO550" s="38"/>
      <c r="AP550" s="37"/>
      <c r="AQ550" s="38"/>
      <c r="AR550" s="38"/>
      <c r="AS550" s="37"/>
      <c r="AT550" s="12"/>
      <c r="AU550" s="61"/>
    </row>
    <row r="551" spans="2:47" ht="16.5" thickBot="1">
      <c r="B551" s="52">
        <v>44336</v>
      </c>
      <c r="C551" s="53" t="s">
        <v>142</v>
      </c>
      <c r="D551" s="14"/>
      <c r="G551" s="79"/>
      <c r="H551" s="2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  <c r="AA551" s="34"/>
      <c r="AD551" s="37"/>
      <c r="AE551" s="38"/>
      <c r="AF551" s="37"/>
      <c r="AG551" s="38"/>
      <c r="AH551" s="37"/>
      <c r="AI551" s="38"/>
      <c r="AJ551" s="37"/>
      <c r="AK551" s="38"/>
      <c r="AL551" s="37"/>
      <c r="AM551" s="38"/>
      <c r="AN551" s="37"/>
      <c r="AO551" s="38"/>
      <c r="AP551" s="37"/>
      <c r="AQ551" s="38"/>
      <c r="AR551" s="38"/>
      <c r="AS551" s="37"/>
      <c r="AT551" s="12"/>
      <c r="AU551" s="61"/>
    </row>
    <row r="552" spans="2:47" ht="16.5" thickBot="1">
      <c r="B552" s="52">
        <v>44337</v>
      </c>
      <c r="C552" s="53" t="s">
        <v>142</v>
      </c>
      <c r="D552" s="14"/>
      <c r="G552" s="79"/>
      <c r="H552" s="2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  <c r="AA552" s="34"/>
      <c r="AD552" s="37"/>
      <c r="AE552" s="38"/>
      <c r="AF552" s="37"/>
      <c r="AG552" s="38"/>
      <c r="AH552" s="37"/>
      <c r="AI552" s="38"/>
      <c r="AJ552" s="37"/>
      <c r="AK552" s="38"/>
      <c r="AL552" s="37"/>
      <c r="AM552" s="38"/>
      <c r="AN552" s="37"/>
      <c r="AO552" s="38"/>
      <c r="AP552" s="37"/>
      <c r="AQ552" s="38"/>
      <c r="AR552" s="38"/>
      <c r="AS552" s="37"/>
      <c r="AT552" s="12"/>
      <c r="AU552" s="61"/>
    </row>
    <row r="553" spans="2:47" ht="16.5" thickBot="1">
      <c r="B553" s="52">
        <v>44340</v>
      </c>
      <c r="C553" s="53" t="s">
        <v>142</v>
      </c>
      <c r="D553" s="14"/>
      <c r="G553" s="79"/>
      <c r="H553" s="2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  <c r="AA553" s="34"/>
      <c r="AD553" s="37"/>
      <c r="AE553" s="38"/>
      <c r="AF553" s="37"/>
      <c r="AG553" s="38"/>
      <c r="AH553" s="37"/>
      <c r="AI553" s="38"/>
      <c r="AJ553" s="37"/>
      <c r="AK553" s="38"/>
      <c r="AL553" s="37"/>
      <c r="AM553" s="38"/>
      <c r="AN553" s="37"/>
      <c r="AO553" s="38"/>
      <c r="AP553" s="37"/>
      <c r="AQ553" s="38"/>
      <c r="AR553" s="38"/>
      <c r="AS553" s="37"/>
      <c r="AT553" s="12"/>
      <c r="AU553" s="61"/>
    </row>
    <row r="554" spans="2:47" ht="16.5" thickBot="1">
      <c r="B554" s="52">
        <v>44341</v>
      </c>
      <c r="C554" s="53" t="s">
        <v>142</v>
      </c>
      <c r="D554" s="14"/>
      <c r="G554" s="79"/>
      <c r="H554" s="2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  <c r="AA554" s="34"/>
      <c r="AD554" s="37"/>
      <c r="AE554" s="38"/>
      <c r="AF554" s="37"/>
      <c r="AG554" s="38"/>
      <c r="AH554" s="37"/>
      <c r="AI554" s="38"/>
      <c r="AJ554" s="37"/>
      <c r="AK554" s="38"/>
      <c r="AL554" s="37"/>
      <c r="AM554" s="38"/>
      <c r="AN554" s="37"/>
      <c r="AO554" s="38"/>
      <c r="AP554" s="37"/>
      <c r="AQ554" s="38"/>
      <c r="AR554" s="38"/>
      <c r="AS554" s="37"/>
      <c r="AT554" s="12"/>
      <c r="AU554" s="61"/>
    </row>
    <row r="555" spans="2:47" ht="16.5" thickBot="1">
      <c r="B555" s="52">
        <v>44342</v>
      </c>
      <c r="C555" s="53" t="s">
        <v>142</v>
      </c>
      <c r="D555" s="14"/>
      <c r="G555" s="79"/>
      <c r="H555" s="2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  <c r="AA555" s="34"/>
      <c r="AD555" s="37"/>
      <c r="AE555" s="38"/>
      <c r="AF555" s="37"/>
      <c r="AG555" s="38"/>
      <c r="AH555" s="37"/>
      <c r="AI555" s="38"/>
      <c r="AJ555" s="37"/>
      <c r="AK555" s="38"/>
      <c r="AL555" s="37"/>
      <c r="AM555" s="38"/>
      <c r="AN555" s="37"/>
      <c r="AO555" s="38"/>
      <c r="AP555" s="37"/>
      <c r="AQ555" s="38"/>
      <c r="AR555" s="38"/>
      <c r="AS555" s="37"/>
      <c r="AT555" s="12"/>
      <c r="AU555" s="61"/>
    </row>
    <row r="556" spans="2:47" ht="16.5" thickBot="1">
      <c r="B556" s="52">
        <v>44343</v>
      </c>
      <c r="C556" s="53" t="s">
        <v>142</v>
      </c>
      <c r="D556" s="14"/>
      <c r="G556" s="79"/>
      <c r="H556" s="2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  <c r="AA556" s="34"/>
      <c r="AD556" s="37"/>
      <c r="AE556" s="38"/>
      <c r="AF556" s="37"/>
      <c r="AG556" s="38"/>
      <c r="AH556" s="37"/>
      <c r="AI556" s="38"/>
      <c r="AJ556" s="37"/>
      <c r="AK556" s="38"/>
      <c r="AL556" s="37"/>
      <c r="AM556" s="38"/>
      <c r="AN556" s="37"/>
      <c r="AO556" s="38"/>
      <c r="AP556" s="37"/>
      <c r="AQ556" s="38"/>
      <c r="AR556" s="38"/>
      <c r="AS556" s="37"/>
      <c r="AT556" s="12"/>
      <c r="AU556" s="61"/>
    </row>
    <row r="557" spans="2:47" ht="16.5" thickBot="1">
      <c r="B557" s="52">
        <v>44344</v>
      </c>
      <c r="C557" s="53" t="s">
        <v>142</v>
      </c>
      <c r="D557" s="14"/>
      <c r="G557" s="79"/>
      <c r="H557" s="2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  <c r="AA557" s="34"/>
      <c r="AD557" s="37"/>
      <c r="AE557" s="38"/>
      <c r="AF557" s="37"/>
      <c r="AG557" s="38"/>
      <c r="AH557" s="37"/>
      <c r="AI557" s="38"/>
      <c r="AJ557" s="37"/>
      <c r="AK557" s="38"/>
      <c r="AL557" s="37"/>
      <c r="AM557" s="38"/>
      <c r="AN557" s="37"/>
      <c r="AO557" s="38"/>
      <c r="AP557" s="37"/>
      <c r="AQ557" s="38"/>
      <c r="AR557" s="38"/>
      <c r="AS557" s="37"/>
      <c r="AT557" s="12"/>
      <c r="AU557" s="61"/>
    </row>
    <row r="558" spans="2:47" ht="16.5" thickBot="1">
      <c r="B558" s="52">
        <v>44347</v>
      </c>
      <c r="C558" s="53" t="s">
        <v>142</v>
      </c>
      <c r="D558" s="14"/>
      <c r="G558" s="79"/>
      <c r="H558" s="2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  <c r="AA558" s="34"/>
      <c r="AD558" s="37"/>
      <c r="AE558" s="38"/>
      <c r="AF558" s="37"/>
      <c r="AG558" s="38"/>
      <c r="AH558" s="37"/>
      <c r="AI558" s="38"/>
      <c r="AJ558" s="37"/>
      <c r="AK558" s="38"/>
      <c r="AL558" s="37"/>
      <c r="AM558" s="38"/>
      <c r="AN558" s="37"/>
      <c r="AO558" s="38"/>
      <c r="AP558" s="37"/>
      <c r="AQ558" s="38"/>
      <c r="AR558" s="38"/>
      <c r="AS558" s="37"/>
      <c r="AT558" s="12"/>
      <c r="AU558" s="61"/>
    </row>
    <row r="559" spans="2:47" ht="15.75">
      <c r="B559" s="54"/>
      <c r="D559" s="14"/>
      <c r="G559" s="79"/>
      <c r="H559" s="2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  <c r="AA559" s="34"/>
      <c r="AD559" s="37"/>
      <c r="AE559" s="38"/>
      <c r="AF559" s="37"/>
      <c r="AG559" s="38"/>
      <c r="AH559" s="37"/>
      <c r="AI559" s="38"/>
      <c r="AJ559" s="37"/>
      <c r="AK559" s="38"/>
      <c r="AL559" s="37"/>
      <c r="AM559" s="38"/>
      <c r="AN559" s="37"/>
      <c r="AO559" s="38"/>
      <c r="AP559" s="37"/>
      <c r="AQ559" s="38"/>
      <c r="AR559" s="38"/>
      <c r="AS559" s="37"/>
      <c r="AT559" s="12"/>
      <c r="AU559" s="61"/>
    </row>
    <row r="560" spans="2:47" ht="16.5" thickBot="1">
      <c r="B560" s="54"/>
      <c r="D560" s="14"/>
      <c r="G560" s="79"/>
      <c r="H560" s="2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  <c r="AA560" s="34"/>
      <c r="AD560" s="37"/>
      <c r="AE560" s="38"/>
      <c r="AF560" s="37"/>
      <c r="AG560" s="38"/>
      <c r="AH560" s="37"/>
      <c r="AI560" s="38"/>
      <c r="AJ560" s="37"/>
      <c r="AK560" s="38"/>
      <c r="AL560" s="37"/>
      <c r="AM560" s="38"/>
      <c r="AN560" s="37"/>
      <c r="AO560" s="38"/>
      <c r="AP560" s="37"/>
      <c r="AQ560" s="38"/>
      <c r="AR560" s="38"/>
      <c r="AS560" s="37"/>
      <c r="AT560" s="12"/>
      <c r="AU560" s="61"/>
    </row>
    <row r="561" spans="2:47" ht="16.5" thickBot="1">
      <c r="B561" s="56" t="s">
        <v>165</v>
      </c>
      <c r="C561" s="57"/>
      <c r="D561" s="14"/>
      <c r="G561" s="79"/>
      <c r="H561" s="2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  <c r="AA561" s="34"/>
      <c r="AD561" s="37"/>
      <c r="AE561" s="38"/>
      <c r="AF561" s="37"/>
      <c r="AG561" s="38"/>
      <c r="AH561" s="37"/>
      <c r="AI561" s="38"/>
      <c r="AJ561" s="37"/>
      <c r="AK561" s="38"/>
      <c r="AL561" s="37"/>
      <c r="AM561" s="38"/>
      <c r="AN561" s="37"/>
      <c r="AO561" s="38"/>
      <c r="AP561" s="37"/>
      <c r="AQ561" s="38"/>
      <c r="AR561" s="38"/>
      <c r="AS561" s="37"/>
      <c r="AT561" s="12"/>
      <c r="AU561" s="61"/>
    </row>
    <row r="562" spans="2:47" ht="16.5" thickBot="1">
      <c r="B562" s="51" t="s">
        <v>24</v>
      </c>
      <c r="D562" s="14"/>
      <c r="G562" s="79"/>
      <c r="H562" s="2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  <c r="AA562" s="34"/>
      <c r="AD562" s="37"/>
      <c r="AE562" s="38"/>
      <c r="AF562" s="37"/>
      <c r="AG562" s="38"/>
      <c r="AH562" s="37"/>
      <c r="AI562" s="38"/>
      <c r="AJ562" s="37"/>
      <c r="AK562" s="38"/>
      <c r="AL562" s="37"/>
      <c r="AM562" s="38"/>
      <c r="AN562" s="37"/>
      <c r="AO562" s="38"/>
      <c r="AP562" s="37"/>
      <c r="AQ562" s="38"/>
      <c r="AR562" s="38"/>
      <c r="AS562" s="37"/>
      <c r="AT562" s="12"/>
      <c r="AU562" s="61"/>
    </row>
    <row r="563" spans="2:47" ht="16.5" thickBot="1">
      <c r="B563" s="52">
        <v>44348</v>
      </c>
      <c r="D563" s="14"/>
      <c r="G563" s="79"/>
      <c r="H563" s="2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  <c r="AA563" s="34"/>
      <c r="AD563" s="37"/>
      <c r="AE563" s="38"/>
      <c r="AF563" s="37"/>
      <c r="AG563" s="38"/>
      <c r="AH563" s="37"/>
      <c r="AI563" s="38"/>
      <c r="AJ563" s="37"/>
      <c r="AK563" s="38"/>
      <c r="AL563" s="37"/>
      <c r="AM563" s="38"/>
      <c r="AN563" s="37"/>
      <c r="AO563" s="38"/>
      <c r="AP563" s="37"/>
      <c r="AQ563" s="38"/>
      <c r="AR563" s="38"/>
      <c r="AS563" s="37"/>
      <c r="AT563" s="12"/>
      <c r="AU563" s="61"/>
    </row>
    <row r="564" spans="2:47" ht="16.5" thickBot="1">
      <c r="B564" s="52">
        <v>44349</v>
      </c>
      <c r="D564" s="14"/>
      <c r="G564" s="79"/>
      <c r="H564" s="2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  <c r="AA564" s="34"/>
      <c r="AD564" s="37"/>
      <c r="AE564" s="38"/>
      <c r="AF564" s="37"/>
      <c r="AG564" s="38"/>
      <c r="AH564" s="37"/>
      <c r="AI564" s="38"/>
      <c r="AJ564" s="37"/>
      <c r="AK564" s="38"/>
      <c r="AL564" s="37"/>
      <c r="AM564" s="38"/>
      <c r="AN564" s="37"/>
      <c r="AO564" s="38"/>
      <c r="AP564" s="37"/>
      <c r="AQ564" s="38"/>
      <c r="AR564" s="38"/>
      <c r="AS564" s="37"/>
      <c r="AT564" s="12"/>
      <c r="AU564" s="61"/>
    </row>
    <row r="565" spans="2:47" ht="16.5" thickBot="1">
      <c r="B565" s="52">
        <v>44350</v>
      </c>
      <c r="D565" s="14"/>
      <c r="G565" s="79"/>
      <c r="H565" s="2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  <c r="AA565" s="34"/>
      <c r="AD565" s="37"/>
      <c r="AE565" s="38"/>
      <c r="AF565" s="37"/>
      <c r="AG565" s="38"/>
      <c r="AH565" s="37"/>
      <c r="AI565" s="38"/>
      <c r="AJ565" s="37"/>
      <c r="AK565" s="38"/>
      <c r="AL565" s="37"/>
      <c r="AM565" s="38"/>
      <c r="AN565" s="37"/>
      <c r="AO565" s="38"/>
      <c r="AP565" s="37"/>
      <c r="AQ565" s="38"/>
      <c r="AR565" s="38"/>
      <c r="AS565" s="37"/>
      <c r="AT565" s="12"/>
      <c r="AU565" s="61"/>
    </row>
    <row r="566" spans="2:47" ht="16.5" thickBot="1">
      <c r="B566" s="52">
        <v>44351</v>
      </c>
      <c r="D566" s="14"/>
      <c r="G566" s="79"/>
      <c r="H566" s="2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  <c r="AA566" s="34"/>
      <c r="AD566" s="37"/>
      <c r="AE566" s="38"/>
      <c r="AF566" s="37"/>
      <c r="AG566" s="38"/>
      <c r="AH566" s="37"/>
      <c r="AI566" s="38"/>
      <c r="AJ566" s="37"/>
      <c r="AK566" s="38"/>
      <c r="AL566" s="37"/>
      <c r="AM566" s="38"/>
      <c r="AN566" s="37"/>
      <c r="AO566" s="38"/>
      <c r="AP566" s="37"/>
      <c r="AQ566" s="38"/>
      <c r="AR566" s="38"/>
      <c r="AS566" s="37"/>
      <c r="AT566" s="12"/>
      <c r="AU566" s="61"/>
    </row>
    <row r="567" spans="2:47" ht="16.5" thickBot="1">
      <c r="B567" s="52">
        <v>44354</v>
      </c>
      <c r="D567" s="14"/>
      <c r="G567" s="79"/>
      <c r="H567" s="2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  <c r="AA567" s="34"/>
      <c r="AD567" s="37"/>
      <c r="AE567" s="38"/>
      <c r="AF567" s="37"/>
      <c r="AG567" s="38"/>
      <c r="AH567" s="37"/>
      <c r="AI567" s="38"/>
      <c r="AJ567" s="37"/>
      <c r="AK567" s="38"/>
      <c r="AL567" s="37"/>
      <c r="AM567" s="38"/>
      <c r="AN567" s="37"/>
      <c r="AO567" s="38"/>
      <c r="AP567" s="37"/>
      <c r="AQ567" s="38"/>
      <c r="AR567" s="38"/>
      <c r="AS567" s="37"/>
      <c r="AT567" s="12"/>
      <c r="AU567" s="61"/>
    </row>
    <row r="568" spans="2:47" ht="16.5" thickBot="1">
      <c r="B568" s="52">
        <v>44355</v>
      </c>
      <c r="D568" s="14"/>
      <c r="G568" s="79"/>
      <c r="H568" s="2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  <c r="AA568" s="34"/>
      <c r="AD568" s="37"/>
      <c r="AE568" s="38"/>
      <c r="AF568" s="37"/>
      <c r="AG568" s="38"/>
      <c r="AH568" s="37"/>
      <c r="AI568" s="38"/>
      <c r="AJ568" s="37"/>
      <c r="AK568" s="38"/>
      <c r="AL568" s="37"/>
      <c r="AM568" s="38"/>
      <c r="AN568" s="37"/>
      <c r="AO568" s="38"/>
      <c r="AP568" s="37"/>
      <c r="AQ568" s="38"/>
      <c r="AR568" s="38"/>
      <c r="AS568" s="37"/>
      <c r="AT568" s="12"/>
      <c r="AU568" s="61"/>
    </row>
    <row r="569" spans="2:47" ht="16.5" thickBot="1">
      <c r="B569" s="52">
        <v>44356</v>
      </c>
      <c r="D569" s="14"/>
      <c r="G569" s="79"/>
      <c r="H569" s="2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  <c r="AA569" s="34"/>
      <c r="AD569" s="37"/>
      <c r="AE569" s="38"/>
      <c r="AF569" s="37"/>
      <c r="AG569" s="38"/>
      <c r="AH569" s="37"/>
      <c r="AI569" s="38"/>
      <c r="AJ569" s="37"/>
      <c r="AK569" s="38"/>
      <c r="AL569" s="37"/>
      <c r="AM569" s="38"/>
      <c r="AN569" s="37"/>
      <c r="AO569" s="38"/>
      <c r="AP569" s="37"/>
      <c r="AQ569" s="38"/>
      <c r="AR569" s="38"/>
      <c r="AS569" s="37"/>
      <c r="AT569" s="12"/>
      <c r="AU569" s="61"/>
    </row>
    <row r="570" spans="2:47" ht="16.5" thickBot="1">
      <c r="B570" s="52">
        <v>44357</v>
      </c>
      <c r="D570" s="14"/>
      <c r="G570" s="79"/>
      <c r="H570" s="2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  <c r="AA570" s="34"/>
      <c r="AD570" s="37"/>
      <c r="AE570" s="38"/>
      <c r="AF570" s="37"/>
      <c r="AG570" s="38"/>
      <c r="AH570" s="37"/>
      <c r="AI570" s="38"/>
      <c r="AJ570" s="37"/>
      <c r="AK570" s="38"/>
      <c r="AL570" s="37"/>
      <c r="AM570" s="38"/>
      <c r="AN570" s="37"/>
      <c r="AO570" s="38"/>
      <c r="AP570" s="37"/>
      <c r="AQ570" s="38"/>
      <c r="AR570" s="38"/>
      <c r="AS570" s="37"/>
      <c r="AT570" s="12"/>
      <c r="AU570" s="61"/>
    </row>
    <row r="571" spans="2:47" ht="16.5" thickBot="1">
      <c r="B571" s="52">
        <v>44358</v>
      </c>
      <c r="D571" s="14"/>
      <c r="G571" s="79"/>
      <c r="H571" s="2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  <c r="AA571" s="34"/>
      <c r="AD571" s="37"/>
      <c r="AE571" s="38"/>
      <c r="AF571" s="37"/>
      <c r="AG571" s="38"/>
      <c r="AH571" s="37"/>
      <c r="AI571" s="38"/>
      <c r="AJ571" s="37"/>
      <c r="AK571" s="38"/>
      <c r="AL571" s="37"/>
      <c r="AM571" s="38"/>
      <c r="AN571" s="37"/>
      <c r="AO571" s="38"/>
      <c r="AP571" s="37"/>
      <c r="AQ571" s="38"/>
      <c r="AR571" s="38"/>
      <c r="AS571" s="37"/>
      <c r="AT571" s="12"/>
      <c r="AU571" s="61"/>
    </row>
    <row r="572" spans="2:47" ht="16.5" thickBot="1">
      <c r="B572" s="52">
        <v>44361</v>
      </c>
      <c r="D572" s="14"/>
      <c r="G572" s="79"/>
      <c r="H572" s="2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  <c r="AA572" s="34"/>
      <c r="AD572" s="37"/>
      <c r="AE572" s="38"/>
      <c r="AF572" s="37"/>
      <c r="AG572" s="38"/>
      <c r="AH572" s="37"/>
      <c r="AI572" s="38"/>
      <c r="AJ572" s="37"/>
      <c r="AK572" s="38"/>
      <c r="AL572" s="37"/>
      <c r="AM572" s="38"/>
      <c r="AN572" s="37"/>
      <c r="AO572" s="38"/>
      <c r="AP572" s="37"/>
      <c r="AQ572" s="38"/>
      <c r="AR572" s="38"/>
      <c r="AS572" s="37"/>
      <c r="AT572" s="12"/>
      <c r="AU572" s="61"/>
    </row>
    <row r="573" spans="2:47" ht="16.5" thickBot="1">
      <c r="B573" s="52">
        <v>44362</v>
      </c>
      <c r="D573" s="14"/>
      <c r="G573" s="79"/>
      <c r="H573" s="2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  <c r="AA573" s="34"/>
      <c r="AD573" s="37"/>
      <c r="AE573" s="38"/>
      <c r="AF573" s="37"/>
      <c r="AG573" s="38"/>
      <c r="AH573" s="37"/>
      <c r="AI573" s="38"/>
      <c r="AJ573" s="37"/>
      <c r="AK573" s="38"/>
      <c r="AL573" s="37"/>
      <c r="AM573" s="38"/>
      <c r="AN573" s="37"/>
      <c r="AO573" s="38"/>
      <c r="AP573" s="37"/>
      <c r="AQ573" s="38"/>
      <c r="AR573" s="38"/>
      <c r="AS573" s="37"/>
      <c r="AT573" s="12"/>
      <c r="AU573" s="61"/>
    </row>
    <row r="574" spans="2:47" ht="16.5" thickBot="1">
      <c r="B574" s="52">
        <v>44363</v>
      </c>
      <c r="D574" s="14"/>
      <c r="G574" s="79"/>
      <c r="H574" s="2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  <c r="AA574" s="34"/>
      <c r="AD574" s="37"/>
      <c r="AE574" s="38"/>
      <c r="AF574" s="37"/>
      <c r="AG574" s="38"/>
      <c r="AH574" s="37"/>
      <c r="AI574" s="38"/>
      <c r="AJ574" s="37"/>
      <c r="AK574" s="38"/>
      <c r="AL574" s="37"/>
      <c r="AM574" s="38"/>
      <c r="AN574" s="37"/>
      <c r="AO574" s="38"/>
      <c r="AP574" s="37"/>
      <c r="AQ574" s="38"/>
      <c r="AR574" s="38"/>
      <c r="AS574" s="37"/>
      <c r="AT574" s="12"/>
      <c r="AU574" s="61"/>
    </row>
    <row r="575" spans="2:47" ht="16.5" thickBot="1">
      <c r="B575" s="52">
        <v>44364</v>
      </c>
      <c r="D575" s="14"/>
      <c r="G575" s="79"/>
      <c r="H575" s="2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  <c r="AA575" s="34"/>
      <c r="AD575" s="37"/>
      <c r="AE575" s="38"/>
      <c r="AF575" s="37"/>
      <c r="AG575" s="38"/>
      <c r="AH575" s="37"/>
      <c r="AI575" s="38"/>
      <c r="AJ575" s="37"/>
      <c r="AK575" s="38"/>
      <c r="AL575" s="37"/>
      <c r="AM575" s="38"/>
      <c r="AN575" s="37"/>
      <c r="AO575" s="38"/>
      <c r="AP575" s="37"/>
      <c r="AQ575" s="38"/>
      <c r="AR575" s="38"/>
      <c r="AS575" s="37"/>
      <c r="AT575" s="12"/>
      <c r="AU575" s="61"/>
    </row>
    <row r="576" spans="2:47" ht="16.5" thickBot="1">
      <c r="B576" s="52">
        <v>44365</v>
      </c>
      <c r="D576" s="14"/>
      <c r="G576" s="79"/>
      <c r="H576" s="2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  <c r="AA576" s="34"/>
      <c r="AD576" s="37"/>
      <c r="AE576" s="38"/>
      <c r="AF576" s="37"/>
      <c r="AG576" s="38"/>
      <c r="AH576" s="37"/>
      <c r="AI576" s="38"/>
      <c r="AJ576" s="37"/>
      <c r="AK576" s="38"/>
      <c r="AL576" s="37"/>
      <c r="AM576" s="38"/>
      <c r="AN576" s="37"/>
      <c r="AO576" s="38"/>
      <c r="AP576" s="37"/>
      <c r="AQ576" s="38"/>
      <c r="AR576" s="38"/>
      <c r="AS576" s="37"/>
      <c r="AT576" s="12"/>
      <c r="AU576" s="61"/>
    </row>
    <row r="577" spans="2:47" ht="16.5" thickBot="1">
      <c r="B577" s="52">
        <v>44368</v>
      </c>
      <c r="D577" s="14"/>
      <c r="G577" s="79"/>
      <c r="H577" s="2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  <c r="AA577" s="34"/>
      <c r="AD577" s="37"/>
      <c r="AE577" s="38"/>
      <c r="AF577" s="37"/>
      <c r="AG577" s="38"/>
      <c r="AH577" s="37"/>
      <c r="AI577" s="38"/>
      <c r="AJ577" s="37"/>
      <c r="AK577" s="38"/>
      <c r="AL577" s="37"/>
      <c r="AM577" s="38"/>
      <c r="AN577" s="37"/>
      <c r="AO577" s="38"/>
      <c r="AP577" s="37"/>
      <c r="AQ577" s="38"/>
      <c r="AR577" s="38"/>
      <c r="AS577" s="37"/>
      <c r="AT577" s="12"/>
      <c r="AU577" s="61"/>
    </row>
    <row r="578" spans="2:47" ht="16.5" thickBot="1">
      <c r="B578" s="52">
        <v>44369</v>
      </c>
      <c r="D578" s="14"/>
      <c r="G578" s="79"/>
      <c r="H578" s="2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  <c r="AA578" s="34"/>
      <c r="AD578" s="37"/>
      <c r="AE578" s="38"/>
      <c r="AF578" s="37"/>
      <c r="AG578" s="38"/>
      <c r="AH578" s="37"/>
      <c r="AI578" s="38"/>
      <c r="AJ578" s="37"/>
      <c r="AK578" s="38"/>
      <c r="AL578" s="37"/>
      <c r="AM578" s="38"/>
      <c r="AN578" s="37"/>
      <c r="AO578" s="38"/>
      <c r="AP578" s="37"/>
      <c r="AQ578" s="38"/>
      <c r="AR578" s="38"/>
      <c r="AS578" s="37"/>
      <c r="AT578" s="12"/>
      <c r="AU578" s="61"/>
    </row>
    <row r="579" spans="2:47" ht="16.5" thickBot="1">
      <c r="B579" s="52">
        <v>44370</v>
      </c>
      <c r="D579" s="14"/>
      <c r="G579" s="79"/>
      <c r="H579" s="2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  <c r="AA579" s="34"/>
      <c r="AD579" s="37"/>
      <c r="AE579" s="38"/>
      <c r="AF579" s="37"/>
      <c r="AG579" s="38"/>
      <c r="AH579" s="37"/>
      <c r="AI579" s="38"/>
      <c r="AJ579" s="37"/>
      <c r="AK579" s="38"/>
      <c r="AL579" s="37"/>
      <c r="AM579" s="38"/>
      <c r="AN579" s="37"/>
      <c r="AO579" s="38"/>
      <c r="AP579" s="37"/>
      <c r="AQ579" s="38"/>
      <c r="AR579" s="38"/>
      <c r="AS579" s="37"/>
      <c r="AT579" s="12"/>
      <c r="AU579" s="61"/>
    </row>
    <row r="580" spans="2:47" ht="16.5" thickBot="1">
      <c r="B580" s="52">
        <v>44371</v>
      </c>
      <c r="D580" s="14"/>
      <c r="G580" s="79"/>
      <c r="H580" s="2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  <c r="AA580" s="34"/>
      <c r="AD580" s="37"/>
      <c r="AE580" s="38"/>
      <c r="AF580" s="37"/>
      <c r="AG580" s="38"/>
      <c r="AH580" s="37"/>
      <c r="AI580" s="38"/>
      <c r="AJ580" s="37"/>
      <c r="AK580" s="38"/>
      <c r="AL580" s="37"/>
      <c r="AM580" s="38"/>
      <c r="AN580" s="37"/>
      <c r="AO580" s="38"/>
      <c r="AP580" s="37"/>
      <c r="AQ580" s="38"/>
      <c r="AR580" s="38"/>
      <c r="AS580" s="37"/>
      <c r="AT580" s="12"/>
      <c r="AU580" s="61"/>
    </row>
    <row r="581" spans="2:47" ht="16.5" thickBot="1">
      <c r="B581" s="52">
        <v>44372</v>
      </c>
      <c r="D581" s="14"/>
      <c r="G581" s="79"/>
      <c r="H581" s="2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  <c r="AA581" s="34"/>
      <c r="AD581" s="37"/>
      <c r="AE581" s="38"/>
      <c r="AF581" s="37"/>
      <c r="AG581" s="38"/>
      <c r="AH581" s="37"/>
      <c r="AI581" s="38"/>
      <c r="AJ581" s="37"/>
      <c r="AK581" s="38"/>
      <c r="AL581" s="37"/>
      <c r="AM581" s="38"/>
      <c r="AN581" s="37"/>
      <c r="AO581" s="38"/>
      <c r="AP581" s="37"/>
      <c r="AQ581" s="38"/>
      <c r="AR581" s="38"/>
      <c r="AS581" s="37"/>
      <c r="AT581" s="12"/>
      <c r="AU581" s="61"/>
    </row>
    <row r="582" spans="2:47" ht="16.5" thickBot="1">
      <c r="B582" s="52">
        <v>44375</v>
      </c>
      <c r="D582" s="14"/>
      <c r="G582" s="79"/>
      <c r="H582" s="2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  <c r="AA582" s="34"/>
      <c r="AD582" s="37"/>
      <c r="AE582" s="38"/>
      <c r="AF582" s="37"/>
      <c r="AG582" s="38"/>
      <c r="AH582" s="37"/>
      <c r="AI582" s="38"/>
      <c r="AJ582" s="37"/>
      <c r="AK582" s="38"/>
      <c r="AL582" s="37"/>
      <c r="AM582" s="38"/>
      <c r="AN582" s="37"/>
      <c r="AO582" s="38"/>
      <c r="AP582" s="37"/>
      <c r="AQ582" s="38"/>
      <c r="AR582" s="38"/>
      <c r="AS582" s="37"/>
      <c r="AT582" s="12"/>
      <c r="AU582" s="61"/>
    </row>
    <row r="583" spans="2:47" ht="16.5" thickBot="1">
      <c r="B583" s="52">
        <v>44376</v>
      </c>
      <c r="D583" s="14"/>
      <c r="G583" s="79"/>
      <c r="H583" s="2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  <c r="AA583" s="34"/>
      <c r="AD583" s="37"/>
      <c r="AE583" s="38"/>
      <c r="AF583" s="37"/>
      <c r="AG583" s="38"/>
      <c r="AH583" s="37"/>
      <c r="AI583" s="38"/>
      <c r="AJ583" s="37"/>
      <c r="AK583" s="38"/>
      <c r="AL583" s="37"/>
      <c r="AM583" s="38"/>
      <c r="AN583" s="37"/>
      <c r="AO583" s="38"/>
      <c r="AP583" s="37"/>
      <c r="AQ583" s="38"/>
      <c r="AR583" s="38"/>
      <c r="AS583" s="37"/>
      <c r="AT583" s="12"/>
      <c r="AU583" s="61"/>
    </row>
    <row r="584" spans="2:47" ht="16.5" thickBot="1">
      <c r="B584" s="52">
        <v>44377</v>
      </c>
      <c r="D584" s="14"/>
      <c r="G584" s="79"/>
      <c r="H584" s="2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  <c r="AA584" s="34"/>
      <c r="AD584" s="37"/>
      <c r="AE584" s="38"/>
      <c r="AF584" s="37"/>
      <c r="AG584" s="38"/>
      <c r="AH584" s="37"/>
      <c r="AI584" s="38"/>
      <c r="AJ584" s="37"/>
      <c r="AK584" s="38"/>
      <c r="AL584" s="37"/>
      <c r="AM584" s="38"/>
      <c r="AN584" s="37"/>
      <c r="AO584" s="38"/>
      <c r="AP584" s="37"/>
      <c r="AQ584" s="38"/>
      <c r="AR584" s="38"/>
      <c r="AS584" s="37"/>
      <c r="AT584" s="12"/>
      <c r="AU584" s="61"/>
    </row>
    <row r="585" spans="2:47" ht="15.75">
      <c r="B585" s="54"/>
      <c r="D585" s="14"/>
      <c r="G585" s="79"/>
      <c r="H585" s="2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  <c r="AA585" s="34"/>
      <c r="AD585" s="37"/>
      <c r="AE585" s="38"/>
      <c r="AF585" s="37"/>
      <c r="AG585" s="38"/>
      <c r="AH585" s="37"/>
      <c r="AI585" s="38"/>
      <c r="AJ585" s="37"/>
      <c r="AK585" s="38"/>
      <c r="AL585" s="37"/>
      <c r="AM585" s="38"/>
      <c r="AN585" s="37"/>
      <c r="AO585" s="38"/>
      <c r="AP585" s="37"/>
      <c r="AQ585" s="38"/>
      <c r="AR585" s="38"/>
      <c r="AS585" s="37"/>
      <c r="AT585" s="12"/>
      <c r="AU585" s="61"/>
    </row>
    <row r="586" spans="2:47" ht="16.5" thickBot="1">
      <c r="B586" s="54"/>
      <c r="D586" s="14"/>
      <c r="G586" s="79"/>
      <c r="H586" s="2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  <c r="AA586" s="34"/>
      <c r="AD586" s="37"/>
      <c r="AE586" s="38"/>
      <c r="AF586" s="37"/>
      <c r="AG586" s="38"/>
      <c r="AH586" s="37"/>
      <c r="AI586" s="38"/>
      <c r="AJ586" s="37"/>
      <c r="AK586" s="38"/>
      <c r="AL586" s="37"/>
      <c r="AM586" s="38"/>
      <c r="AN586" s="37"/>
      <c r="AO586" s="38"/>
      <c r="AP586" s="37"/>
      <c r="AQ586" s="38"/>
      <c r="AR586" s="38"/>
      <c r="AS586" s="37"/>
      <c r="AT586" s="12"/>
      <c r="AU586" s="61"/>
    </row>
    <row r="587" spans="2:47" ht="16.5" thickBot="1">
      <c r="B587" s="56" t="s">
        <v>166</v>
      </c>
      <c r="C587" s="57"/>
      <c r="D587" s="14"/>
      <c r="G587" s="79"/>
      <c r="H587" s="2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  <c r="AA587" s="34"/>
      <c r="AD587" s="37"/>
      <c r="AE587" s="38"/>
      <c r="AF587" s="37"/>
      <c r="AG587" s="38"/>
      <c r="AH587" s="37"/>
      <c r="AI587" s="38"/>
      <c r="AJ587" s="37"/>
      <c r="AK587" s="38"/>
      <c r="AL587" s="37"/>
      <c r="AM587" s="38"/>
      <c r="AN587" s="37"/>
      <c r="AO587" s="38"/>
      <c r="AP587" s="37"/>
      <c r="AQ587" s="38"/>
      <c r="AR587" s="38"/>
      <c r="AS587" s="37"/>
      <c r="AT587" s="12"/>
      <c r="AU587" s="61"/>
    </row>
    <row r="588" spans="2:47" ht="18.75" thickBot="1">
      <c r="B588" s="51" t="s">
        <v>24</v>
      </c>
      <c r="C588" s="51" t="s">
        <v>140</v>
      </c>
      <c r="D588" s="14" t="s">
        <v>141</v>
      </c>
      <c r="G588" s="79"/>
      <c r="H588" s="2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  <c r="AA588" s="34"/>
      <c r="AD588" s="37"/>
      <c r="AE588" s="38"/>
      <c r="AF588" s="37"/>
      <c r="AG588" s="38"/>
      <c r="AH588" s="37"/>
      <c r="AI588" s="38"/>
      <c r="AJ588" s="37"/>
      <c r="AK588" s="38"/>
      <c r="AL588" s="37"/>
      <c r="AM588" s="38"/>
      <c r="AN588" s="37"/>
      <c r="AO588" s="38"/>
      <c r="AP588" s="37"/>
      <c r="AQ588" s="38"/>
      <c r="AR588" s="38"/>
      <c r="AS588" s="37"/>
      <c r="AT588" s="12"/>
      <c r="AU588" s="61"/>
    </row>
    <row r="589" spans="2:47" ht="16.5" thickBot="1">
      <c r="B589" s="52">
        <v>44378</v>
      </c>
      <c r="D589" s="14"/>
      <c r="E589" t="s">
        <v>143</v>
      </c>
      <c r="G589" s="79"/>
      <c r="H589" s="2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  <c r="AA589" s="34"/>
      <c r="AD589" s="37"/>
      <c r="AE589" s="38"/>
      <c r="AF589" s="37"/>
      <c r="AG589" s="38"/>
      <c r="AH589" s="37"/>
      <c r="AI589" s="38"/>
      <c r="AJ589" s="37"/>
      <c r="AK589" s="38"/>
      <c r="AL589" s="37"/>
      <c r="AM589" s="38"/>
      <c r="AN589" s="37"/>
      <c r="AO589" s="38"/>
      <c r="AP589" s="37"/>
      <c r="AQ589" s="38"/>
      <c r="AR589" s="38"/>
      <c r="AS589" s="37"/>
      <c r="AT589" s="12"/>
      <c r="AU589" s="61"/>
    </row>
    <row r="590" spans="2:47" ht="16.5" thickBot="1">
      <c r="B590" s="52">
        <v>44379</v>
      </c>
      <c r="D590" s="14"/>
      <c r="E590" t="s">
        <v>143</v>
      </c>
      <c r="G590" s="79"/>
      <c r="H590" s="2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  <c r="AA590" s="34"/>
      <c r="AD590" s="37"/>
      <c r="AE590" s="38"/>
      <c r="AF590" s="37"/>
      <c r="AG590" s="38"/>
      <c r="AH590" s="37"/>
      <c r="AI590" s="38"/>
      <c r="AJ590" s="37"/>
      <c r="AK590" s="38"/>
      <c r="AL590" s="37"/>
      <c r="AM590" s="38"/>
      <c r="AN590" s="37"/>
      <c r="AO590" s="38"/>
      <c r="AP590" s="37"/>
      <c r="AQ590" s="38"/>
      <c r="AR590" s="38"/>
      <c r="AS590" s="37"/>
      <c r="AT590" s="12"/>
      <c r="AU590" s="61"/>
    </row>
    <row r="591" spans="2:47" ht="16.5" thickBot="1">
      <c r="B591" s="52">
        <v>44379</v>
      </c>
      <c r="D591" s="14"/>
      <c r="E591" t="s">
        <v>143</v>
      </c>
      <c r="G591" s="79"/>
      <c r="H591" s="2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  <c r="AA591" s="34"/>
      <c r="AD591" s="37"/>
      <c r="AE591" s="38"/>
      <c r="AF591" s="37"/>
      <c r="AG591" s="38"/>
      <c r="AH591" s="37"/>
      <c r="AI591" s="38"/>
      <c r="AJ591" s="37"/>
      <c r="AK591" s="38"/>
      <c r="AL591" s="37"/>
      <c r="AM591" s="38"/>
      <c r="AN591" s="37"/>
      <c r="AO591" s="38"/>
      <c r="AP591" s="37"/>
      <c r="AQ591" s="38"/>
      <c r="AR591" s="38"/>
      <c r="AS591" s="37"/>
      <c r="AT591" s="12"/>
      <c r="AU591" s="61"/>
    </row>
    <row r="592" spans="2:47" ht="16.5" thickBot="1">
      <c r="B592" s="52">
        <v>44382</v>
      </c>
      <c r="D592" s="14"/>
      <c r="E592" t="s">
        <v>143</v>
      </c>
      <c r="G592" s="79"/>
      <c r="H592" s="2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  <c r="AA592" s="34"/>
      <c r="AD592" s="37"/>
      <c r="AE592" s="38"/>
      <c r="AF592" s="37"/>
      <c r="AG592" s="38"/>
      <c r="AH592" s="37"/>
      <c r="AI592" s="38"/>
      <c r="AJ592" s="37"/>
      <c r="AK592" s="38"/>
      <c r="AL592" s="37"/>
      <c r="AM592" s="38"/>
      <c r="AN592" s="37"/>
      <c r="AO592" s="38"/>
      <c r="AP592" s="37"/>
      <c r="AQ592" s="38"/>
      <c r="AR592" s="38"/>
      <c r="AS592" s="37"/>
      <c r="AT592" s="12"/>
      <c r="AU592" s="61"/>
    </row>
    <row r="593" spans="2:47" ht="16.5" thickBot="1">
      <c r="B593" s="52">
        <v>44383</v>
      </c>
      <c r="D593" s="14"/>
      <c r="E593" t="s">
        <v>143</v>
      </c>
      <c r="G593" s="79"/>
      <c r="H593" s="2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  <c r="AA593" s="34"/>
      <c r="AD593" s="37"/>
      <c r="AE593" s="38"/>
      <c r="AF593" s="37"/>
      <c r="AG593" s="38"/>
      <c r="AH593" s="37"/>
      <c r="AI593" s="38"/>
      <c r="AJ593" s="37"/>
      <c r="AK593" s="38"/>
      <c r="AL593" s="37"/>
      <c r="AM593" s="38"/>
      <c r="AN593" s="37"/>
      <c r="AO593" s="38"/>
      <c r="AP593" s="37"/>
      <c r="AQ593" s="38"/>
      <c r="AR593" s="38"/>
      <c r="AS593" s="37"/>
      <c r="AT593" s="12"/>
      <c r="AU593" s="61"/>
    </row>
    <row r="594" spans="2:47" ht="16.5" thickBot="1">
      <c r="B594" s="52">
        <v>44384</v>
      </c>
      <c r="D594" s="14"/>
      <c r="E594" t="s">
        <v>143</v>
      </c>
      <c r="G594" s="79"/>
      <c r="H594" s="2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  <c r="AA594" s="34"/>
      <c r="AD594" s="37"/>
      <c r="AE594" s="38"/>
      <c r="AF594" s="37"/>
      <c r="AG594" s="38"/>
      <c r="AH594" s="37"/>
      <c r="AI594" s="38"/>
      <c r="AJ594" s="37"/>
      <c r="AK594" s="38"/>
      <c r="AL594" s="37"/>
      <c r="AM594" s="38"/>
      <c r="AN594" s="37"/>
      <c r="AO594" s="38"/>
      <c r="AP594" s="37"/>
      <c r="AQ594" s="38"/>
      <c r="AR594" s="38"/>
      <c r="AS594" s="37"/>
      <c r="AT594" s="12"/>
      <c r="AU594" s="61"/>
    </row>
    <row r="595" spans="2:47" ht="16.5" thickBot="1">
      <c r="B595" s="52">
        <v>44385</v>
      </c>
      <c r="D595" s="14"/>
      <c r="E595" t="s">
        <v>143</v>
      </c>
      <c r="G595" s="79"/>
      <c r="H595" s="2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  <c r="AA595" s="34"/>
      <c r="AD595" s="37"/>
      <c r="AE595" s="38"/>
      <c r="AF595" s="37"/>
      <c r="AG595" s="38"/>
      <c r="AH595" s="37"/>
      <c r="AI595" s="38"/>
      <c r="AJ595" s="37"/>
      <c r="AK595" s="38"/>
      <c r="AL595" s="37"/>
      <c r="AM595" s="38"/>
      <c r="AN595" s="37"/>
      <c r="AO595" s="38"/>
      <c r="AP595" s="37"/>
      <c r="AQ595" s="38"/>
      <c r="AR595" s="38"/>
      <c r="AS595" s="37"/>
      <c r="AT595" s="12"/>
      <c r="AU595" s="61"/>
    </row>
    <row r="596" spans="2:47" ht="16.5" thickBot="1">
      <c r="B596" s="52">
        <v>44386</v>
      </c>
      <c r="D596" s="14"/>
      <c r="E596" t="s">
        <v>143</v>
      </c>
      <c r="G596" s="79"/>
      <c r="H596" s="2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  <c r="AA596" s="34"/>
      <c r="AD596" s="37"/>
      <c r="AE596" s="38"/>
      <c r="AF596" s="37"/>
      <c r="AG596" s="38"/>
      <c r="AH596" s="37"/>
      <c r="AI596" s="38"/>
      <c r="AJ596" s="37"/>
      <c r="AK596" s="38"/>
      <c r="AL596" s="37"/>
      <c r="AM596" s="38"/>
      <c r="AN596" s="37"/>
      <c r="AO596" s="38"/>
      <c r="AP596" s="37"/>
      <c r="AQ596" s="38"/>
      <c r="AR596" s="38"/>
      <c r="AS596" s="37"/>
      <c r="AT596" s="12"/>
      <c r="AU596" s="61"/>
    </row>
    <row r="597" spans="2:47" ht="16.5" thickBot="1">
      <c r="B597" s="52">
        <v>44389</v>
      </c>
      <c r="D597" s="14"/>
      <c r="E597" t="s">
        <v>143</v>
      </c>
      <c r="G597" s="79"/>
      <c r="H597" s="2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  <c r="AA597" s="34"/>
      <c r="AD597" s="37"/>
      <c r="AE597" s="38"/>
      <c r="AF597" s="37"/>
      <c r="AG597" s="38"/>
      <c r="AH597" s="37"/>
      <c r="AI597" s="38"/>
      <c r="AJ597" s="37"/>
      <c r="AK597" s="38"/>
      <c r="AL597" s="37"/>
      <c r="AM597" s="38"/>
      <c r="AN597" s="37"/>
      <c r="AO597" s="38"/>
      <c r="AP597" s="37"/>
      <c r="AQ597" s="38"/>
      <c r="AR597" s="38"/>
      <c r="AS597" s="37"/>
      <c r="AT597" s="12"/>
      <c r="AU597" s="61"/>
    </row>
    <row r="598" spans="2:47" ht="16.5" thickBot="1">
      <c r="B598" s="52">
        <v>44390</v>
      </c>
      <c r="D598" s="14"/>
      <c r="E598" t="s">
        <v>143</v>
      </c>
      <c r="G598" s="79"/>
      <c r="H598" s="2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  <c r="AA598" s="34"/>
      <c r="AD598" s="37"/>
      <c r="AE598" s="38"/>
      <c r="AF598" s="37"/>
      <c r="AG598" s="38"/>
      <c r="AH598" s="37"/>
      <c r="AI598" s="38"/>
      <c r="AJ598" s="37"/>
      <c r="AK598" s="38"/>
      <c r="AL598" s="37"/>
      <c r="AM598" s="38"/>
      <c r="AN598" s="37"/>
      <c r="AO598" s="38"/>
      <c r="AP598" s="37"/>
      <c r="AQ598" s="38"/>
      <c r="AR598" s="38"/>
      <c r="AS598" s="37"/>
      <c r="AT598" s="12"/>
      <c r="AU598" s="61"/>
    </row>
    <row r="599" spans="2:47" ht="16.5" thickBot="1">
      <c r="B599" s="52">
        <v>44391</v>
      </c>
      <c r="D599" s="14"/>
      <c r="E599" t="s">
        <v>143</v>
      </c>
      <c r="G599" s="79"/>
      <c r="H599" s="2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  <c r="AA599" s="34"/>
      <c r="AD599" s="37"/>
      <c r="AE599" s="38"/>
      <c r="AF599" s="37"/>
      <c r="AG599" s="38"/>
      <c r="AH599" s="37"/>
      <c r="AI599" s="38"/>
      <c r="AJ599" s="37"/>
      <c r="AK599" s="38"/>
      <c r="AL599" s="37"/>
      <c r="AM599" s="38"/>
      <c r="AN599" s="37"/>
      <c r="AO599" s="38"/>
      <c r="AP599" s="37"/>
      <c r="AQ599" s="38"/>
      <c r="AR599" s="38"/>
      <c r="AS599" s="37"/>
      <c r="AT599" s="12"/>
      <c r="AU599" s="61"/>
    </row>
    <row r="600" spans="2:47" ht="16.5" thickBot="1">
      <c r="B600" s="52">
        <v>44392</v>
      </c>
      <c r="D600" s="14"/>
      <c r="E600" t="s">
        <v>143</v>
      </c>
      <c r="G600" s="79"/>
      <c r="H600" s="2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  <c r="AA600" s="34"/>
      <c r="AD600" s="37"/>
      <c r="AE600" s="38"/>
      <c r="AF600" s="37"/>
      <c r="AG600" s="38"/>
      <c r="AH600" s="37"/>
      <c r="AI600" s="38"/>
      <c r="AJ600" s="37"/>
      <c r="AK600" s="38"/>
      <c r="AL600" s="37"/>
      <c r="AM600" s="38"/>
      <c r="AN600" s="37"/>
      <c r="AO600" s="38"/>
      <c r="AP600" s="37"/>
      <c r="AQ600" s="38"/>
      <c r="AR600" s="38"/>
      <c r="AS600" s="37"/>
      <c r="AT600" s="12"/>
      <c r="AU600" s="61"/>
    </row>
    <row r="601" spans="2:47" ht="16.5" thickBot="1">
      <c r="B601" s="52">
        <v>44393</v>
      </c>
      <c r="D601" s="14"/>
      <c r="E601" t="s">
        <v>143</v>
      </c>
      <c r="G601" s="79"/>
      <c r="H601" s="2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  <c r="AA601" s="34"/>
      <c r="AD601" s="37"/>
      <c r="AE601" s="38"/>
      <c r="AF601" s="37"/>
      <c r="AG601" s="38"/>
      <c r="AH601" s="37"/>
      <c r="AI601" s="38"/>
      <c r="AJ601" s="37"/>
      <c r="AK601" s="38"/>
      <c r="AL601" s="37"/>
      <c r="AM601" s="38"/>
      <c r="AN601" s="37"/>
      <c r="AO601" s="38"/>
      <c r="AP601" s="37"/>
      <c r="AQ601" s="38"/>
      <c r="AR601" s="38"/>
      <c r="AS601" s="37"/>
      <c r="AT601" s="12"/>
      <c r="AU601" s="61"/>
    </row>
    <row r="602" spans="2:47" ht="16.5" thickBot="1">
      <c r="B602" s="52">
        <v>44396</v>
      </c>
      <c r="D602" s="14"/>
      <c r="E602" t="s">
        <v>143</v>
      </c>
      <c r="G602" s="79"/>
      <c r="H602" s="2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  <c r="AA602" s="34"/>
      <c r="AD602" s="37"/>
      <c r="AE602" s="38"/>
      <c r="AF602" s="37"/>
      <c r="AG602" s="38"/>
      <c r="AH602" s="37"/>
      <c r="AI602" s="38"/>
      <c r="AJ602" s="37"/>
      <c r="AK602" s="38"/>
      <c r="AL602" s="37"/>
      <c r="AM602" s="38"/>
      <c r="AN602" s="37"/>
      <c r="AO602" s="38"/>
      <c r="AP602" s="37"/>
      <c r="AQ602" s="38"/>
      <c r="AR602" s="38"/>
      <c r="AS602" s="37"/>
      <c r="AT602" s="12"/>
      <c r="AU602" s="61"/>
    </row>
    <row r="603" spans="2:47" ht="16.5" thickBot="1">
      <c r="B603" s="52">
        <v>44397</v>
      </c>
      <c r="D603" s="14"/>
      <c r="E603" t="s">
        <v>143</v>
      </c>
      <c r="G603" s="79"/>
      <c r="H603" s="2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  <c r="AA603" s="34"/>
      <c r="AD603" s="37"/>
      <c r="AE603" s="38"/>
      <c r="AF603" s="37"/>
      <c r="AG603" s="38"/>
      <c r="AH603" s="37"/>
      <c r="AI603" s="38"/>
      <c r="AJ603" s="37"/>
      <c r="AK603" s="38"/>
      <c r="AL603" s="37"/>
      <c r="AM603" s="38"/>
      <c r="AN603" s="37"/>
      <c r="AO603" s="38"/>
      <c r="AP603" s="37"/>
      <c r="AQ603" s="38"/>
      <c r="AR603" s="38"/>
      <c r="AS603" s="37"/>
      <c r="AT603" s="12"/>
      <c r="AU603" s="61"/>
    </row>
    <row r="604" spans="2:47" ht="16.5" thickBot="1">
      <c r="B604" s="52">
        <v>44398</v>
      </c>
      <c r="D604" s="14"/>
      <c r="E604" t="s">
        <v>143</v>
      </c>
      <c r="G604" s="79"/>
      <c r="H604" s="2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  <c r="AA604" s="34"/>
      <c r="AD604" s="37"/>
      <c r="AE604" s="38"/>
      <c r="AF604" s="37"/>
      <c r="AG604" s="38"/>
      <c r="AH604" s="37"/>
      <c r="AI604" s="38"/>
      <c r="AJ604" s="37"/>
      <c r="AK604" s="38"/>
      <c r="AL604" s="37"/>
      <c r="AM604" s="38"/>
      <c r="AN604" s="37"/>
      <c r="AO604" s="38"/>
      <c r="AP604" s="37"/>
      <c r="AQ604" s="38"/>
      <c r="AR604" s="38"/>
      <c r="AS604" s="37"/>
      <c r="AT604" s="12"/>
      <c r="AU604" s="61"/>
    </row>
    <row r="605" spans="2:47" ht="16.5" thickBot="1">
      <c r="B605" s="52">
        <v>44399</v>
      </c>
      <c r="D605" s="14"/>
      <c r="E605" t="s">
        <v>143</v>
      </c>
      <c r="G605" s="79"/>
      <c r="H605" s="2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  <c r="AA605" s="34"/>
      <c r="AD605" s="37"/>
      <c r="AE605" s="38"/>
      <c r="AF605" s="37"/>
      <c r="AG605" s="38"/>
      <c r="AH605" s="37"/>
      <c r="AI605" s="38"/>
      <c r="AJ605" s="37"/>
      <c r="AK605" s="38"/>
      <c r="AL605" s="37"/>
      <c r="AM605" s="38"/>
      <c r="AN605" s="37"/>
      <c r="AO605" s="38"/>
      <c r="AP605" s="37"/>
      <c r="AQ605" s="38"/>
      <c r="AR605" s="38"/>
      <c r="AS605" s="37"/>
      <c r="AT605" s="12"/>
      <c r="AU605" s="61"/>
    </row>
    <row r="606" spans="2:47" ht="16.5" thickBot="1">
      <c r="B606" s="52">
        <v>44400</v>
      </c>
      <c r="D606" s="14"/>
      <c r="E606" t="s">
        <v>143</v>
      </c>
      <c r="G606" s="79"/>
      <c r="H606" s="2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  <c r="AA606" s="34"/>
      <c r="AD606" s="37"/>
      <c r="AE606" s="38"/>
      <c r="AF606" s="37"/>
      <c r="AG606" s="38"/>
      <c r="AH606" s="37"/>
      <c r="AI606" s="38"/>
      <c r="AJ606" s="37"/>
      <c r="AK606" s="38"/>
      <c r="AL606" s="37"/>
      <c r="AM606" s="38"/>
      <c r="AN606" s="37"/>
      <c r="AO606" s="38"/>
      <c r="AP606" s="37"/>
      <c r="AQ606" s="38"/>
      <c r="AR606" s="38"/>
      <c r="AS606" s="37"/>
      <c r="AT606" s="12"/>
      <c r="AU606" s="61"/>
    </row>
    <row r="607" spans="2:47" ht="16.5" thickBot="1">
      <c r="B607" s="52">
        <v>44403</v>
      </c>
      <c r="D607" s="14"/>
      <c r="E607" t="s">
        <v>143</v>
      </c>
      <c r="G607" s="79"/>
      <c r="H607" s="2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  <c r="AA607" s="34"/>
      <c r="AD607" s="37"/>
      <c r="AE607" s="38"/>
      <c r="AF607" s="37"/>
      <c r="AG607" s="38"/>
      <c r="AH607" s="37"/>
      <c r="AI607" s="38"/>
      <c r="AJ607" s="37"/>
      <c r="AK607" s="38"/>
      <c r="AL607" s="37"/>
      <c r="AM607" s="38"/>
      <c r="AN607" s="37"/>
      <c r="AO607" s="38"/>
      <c r="AP607" s="37"/>
      <c r="AQ607" s="38"/>
      <c r="AR607" s="38"/>
      <c r="AS607" s="37"/>
      <c r="AT607" s="12"/>
      <c r="AU607" s="61"/>
    </row>
    <row r="608" spans="2:47" ht="16.5" thickBot="1">
      <c r="B608" s="52">
        <v>44404</v>
      </c>
      <c r="D608" s="14"/>
      <c r="E608" t="s">
        <v>143</v>
      </c>
      <c r="G608" s="79"/>
      <c r="H608" s="2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  <c r="AA608" s="34"/>
      <c r="AD608" s="37"/>
      <c r="AE608" s="38"/>
      <c r="AF608" s="37"/>
      <c r="AG608" s="38"/>
      <c r="AH608" s="37"/>
      <c r="AI608" s="38"/>
      <c r="AJ608" s="37"/>
      <c r="AK608" s="38"/>
      <c r="AL608" s="37"/>
      <c r="AM608" s="38"/>
      <c r="AN608" s="37"/>
      <c r="AO608" s="38"/>
      <c r="AP608" s="37"/>
      <c r="AQ608" s="38"/>
      <c r="AR608" s="38"/>
      <c r="AS608" s="37"/>
      <c r="AT608" s="12"/>
      <c r="AU608" s="61"/>
    </row>
    <row r="609" spans="2:47" ht="16.5" thickBot="1">
      <c r="B609" s="52">
        <v>44405</v>
      </c>
      <c r="D609" s="14"/>
      <c r="E609" t="s">
        <v>143</v>
      </c>
      <c r="G609" s="79"/>
      <c r="H609" s="2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  <c r="AA609" s="34"/>
      <c r="AD609" s="37"/>
      <c r="AE609" s="38"/>
      <c r="AF609" s="37"/>
      <c r="AG609" s="38"/>
      <c r="AH609" s="37"/>
      <c r="AI609" s="38"/>
      <c r="AJ609" s="37"/>
      <c r="AK609" s="38"/>
      <c r="AL609" s="37"/>
      <c r="AM609" s="38"/>
      <c r="AN609" s="37"/>
      <c r="AO609" s="38"/>
      <c r="AP609" s="37"/>
      <c r="AQ609" s="38"/>
      <c r="AR609" s="38"/>
      <c r="AS609" s="37"/>
      <c r="AT609" s="12"/>
      <c r="AU609" s="61"/>
    </row>
    <row r="610" spans="2:47" ht="16.5" thickBot="1">
      <c r="B610" s="52">
        <v>44406</v>
      </c>
      <c r="D610" s="14"/>
      <c r="E610" t="s">
        <v>143</v>
      </c>
      <c r="G610" s="79"/>
      <c r="H610" s="2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  <c r="AA610" s="34"/>
      <c r="AD610" s="37"/>
      <c r="AE610" s="38"/>
      <c r="AF610" s="37"/>
      <c r="AG610" s="38"/>
      <c r="AH610" s="37"/>
      <c r="AI610" s="38"/>
      <c r="AJ610" s="37"/>
      <c r="AK610" s="38"/>
      <c r="AL610" s="37"/>
      <c r="AM610" s="38"/>
      <c r="AN610" s="37"/>
      <c r="AO610" s="38"/>
      <c r="AP610" s="37"/>
      <c r="AQ610" s="38"/>
      <c r="AR610" s="38"/>
      <c r="AS610" s="37"/>
      <c r="AT610" s="12"/>
      <c r="AU610" s="61"/>
    </row>
    <row r="611" spans="2:47" ht="15.75" thickBot="1">
      <c r="B611" s="52">
        <v>44407</v>
      </c>
      <c r="E611" s="53" t="s">
        <v>143</v>
      </c>
    </row>
    <row r="612" spans="2:47" ht="15.75" thickBot="1">
      <c r="B612" s="54"/>
      <c r="E612" s="53" t="s">
        <v>142</v>
      </c>
    </row>
    <row r="613" spans="2:47" ht="15.75" thickBot="1">
      <c r="B613" s="54"/>
      <c r="E613" s="53" t="s">
        <v>142</v>
      </c>
    </row>
    <row r="614" spans="2:47" ht="15.75" thickBot="1">
      <c r="B614" s="54"/>
      <c r="E614" s="53" t="s">
        <v>142</v>
      </c>
    </row>
    <row r="615" spans="2:47" ht="15.75" thickBot="1">
      <c r="B615" s="56" t="s">
        <v>167</v>
      </c>
      <c r="C615" s="57"/>
      <c r="D615" s="58"/>
      <c r="E615" s="53" t="s">
        <v>142</v>
      </c>
    </row>
    <row r="616" spans="2:47" ht="18.75" thickBot="1">
      <c r="B616" s="51" t="s">
        <v>24</v>
      </c>
      <c r="C616" s="51" t="s">
        <v>140</v>
      </c>
      <c r="D616" s="51" t="s">
        <v>141</v>
      </c>
      <c r="E616" s="53" t="s">
        <v>142</v>
      </c>
    </row>
    <row r="617" spans="2:47" ht="15.75" thickBot="1">
      <c r="B617" s="52">
        <v>44410</v>
      </c>
      <c r="C617" s="53" t="s">
        <v>142</v>
      </c>
      <c r="D617" s="53" t="s">
        <v>143</v>
      </c>
      <c r="E617" s="53" t="s">
        <v>142</v>
      </c>
    </row>
    <row r="618" spans="2:47" ht="15.75" thickBot="1">
      <c r="B618" s="52">
        <v>44411</v>
      </c>
      <c r="C618" s="53" t="s">
        <v>142</v>
      </c>
      <c r="D618" s="53" t="s">
        <v>143</v>
      </c>
      <c r="E618" s="53" t="s">
        <v>142</v>
      </c>
    </row>
    <row r="619" spans="2:47" ht="15.75" thickBot="1">
      <c r="B619" s="52">
        <v>44412</v>
      </c>
      <c r="C619" s="53" t="s">
        <v>142</v>
      </c>
      <c r="D619" s="53" t="s">
        <v>143</v>
      </c>
      <c r="E619" s="53" t="s">
        <v>142</v>
      </c>
    </row>
    <row r="620" spans="2:47" ht="15.75" thickBot="1">
      <c r="B620" s="52">
        <v>44413</v>
      </c>
      <c r="C620" s="53" t="s">
        <v>142</v>
      </c>
      <c r="D620" s="53" t="s">
        <v>143</v>
      </c>
      <c r="E620" s="53" t="s">
        <v>142</v>
      </c>
    </row>
    <row r="621" spans="2:47" ht="15.75" thickBot="1">
      <c r="B621" s="52">
        <v>44414</v>
      </c>
      <c r="C621" s="53" t="s">
        <v>142</v>
      </c>
      <c r="D621" s="53" t="s">
        <v>143</v>
      </c>
      <c r="E621" s="53" t="s">
        <v>142</v>
      </c>
    </row>
    <row r="622" spans="2:47" ht="15.75" thickBot="1">
      <c r="B622" s="52">
        <v>44417</v>
      </c>
      <c r="C622" s="53" t="s">
        <v>142</v>
      </c>
      <c r="D622" s="53" t="s">
        <v>143</v>
      </c>
      <c r="E622" s="53" t="s">
        <v>142</v>
      </c>
    </row>
    <row r="623" spans="2:47" ht="15.75" thickBot="1">
      <c r="B623" s="52">
        <v>44418</v>
      </c>
      <c r="C623" s="53" t="s">
        <v>142</v>
      </c>
      <c r="D623" s="53" t="s">
        <v>143</v>
      </c>
      <c r="E623" s="53" t="s">
        <v>142</v>
      </c>
    </row>
    <row r="624" spans="2:47" ht="15.75" thickBot="1">
      <c r="B624" s="52">
        <v>44419</v>
      </c>
      <c r="C624" s="53" t="s">
        <v>142</v>
      </c>
      <c r="D624" s="53" t="s">
        <v>143</v>
      </c>
      <c r="E624" s="53" t="s">
        <v>142</v>
      </c>
    </row>
    <row r="625" spans="2:5" ht="15.75" thickBot="1">
      <c r="B625" s="52">
        <v>44420</v>
      </c>
      <c r="C625" s="53" t="s">
        <v>142</v>
      </c>
      <c r="D625" s="53" t="s">
        <v>143</v>
      </c>
      <c r="E625" s="53" t="s">
        <v>142</v>
      </c>
    </row>
    <row r="626" spans="2:5" ht="15.75" thickBot="1">
      <c r="B626" s="52">
        <v>44421</v>
      </c>
      <c r="C626" s="53" t="s">
        <v>142</v>
      </c>
      <c r="D626" s="53" t="s">
        <v>143</v>
      </c>
      <c r="E626" s="53" t="s">
        <v>142</v>
      </c>
    </row>
    <row r="627" spans="2:5" ht="15.75" thickBot="1">
      <c r="B627" s="52">
        <v>44424</v>
      </c>
      <c r="C627" s="53" t="s">
        <v>142</v>
      </c>
      <c r="D627" s="53" t="s">
        <v>143</v>
      </c>
      <c r="E627" s="53" t="s">
        <v>142</v>
      </c>
    </row>
    <row r="628" spans="2:5" ht="15.75" thickBot="1">
      <c r="B628" s="52">
        <v>44425</v>
      </c>
      <c r="C628" s="53" t="s">
        <v>142</v>
      </c>
      <c r="D628" s="53" t="s">
        <v>143</v>
      </c>
      <c r="E628" s="53" t="s">
        <v>142</v>
      </c>
    </row>
    <row r="629" spans="2:5" ht="15.75" thickBot="1">
      <c r="B629" s="52">
        <v>44438</v>
      </c>
      <c r="C629" s="53" t="s">
        <v>142</v>
      </c>
      <c r="D629" s="53" t="s">
        <v>143</v>
      </c>
      <c r="E629" s="53" t="s">
        <v>142</v>
      </c>
    </row>
    <row r="630" spans="2:5" ht="15.75" thickBot="1">
      <c r="B630" s="52">
        <v>44439</v>
      </c>
      <c r="C630" s="53" t="s">
        <v>142</v>
      </c>
      <c r="D630" s="53" t="s">
        <v>143</v>
      </c>
      <c r="E630" s="53" t="s">
        <v>142</v>
      </c>
    </row>
    <row r="631" spans="2:5" ht="15.75" thickBot="1">
      <c r="B631" s="54"/>
      <c r="E631" s="53" t="s">
        <v>142</v>
      </c>
    </row>
    <row r="632" spans="2:5" ht="15.75" thickBot="1">
      <c r="B632" s="54"/>
      <c r="E632" s="53" t="s">
        <v>142</v>
      </c>
    </row>
    <row r="633" spans="2:5" ht="15.75" thickBot="1">
      <c r="B633" s="54"/>
      <c r="E633" s="53" t="s">
        <v>142</v>
      </c>
    </row>
    <row r="634" spans="2:5" ht="15.75" thickBot="1">
      <c r="B634" s="56" t="s">
        <v>168</v>
      </c>
      <c r="C634" s="57"/>
      <c r="D634" s="58"/>
      <c r="E634" s="53" t="s">
        <v>142</v>
      </c>
    </row>
    <row r="635" spans="2:5" ht="18.75" thickBot="1">
      <c r="B635" s="51" t="s">
        <v>24</v>
      </c>
      <c r="C635" s="51" t="s">
        <v>140</v>
      </c>
      <c r="D635" s="51" t="s">
        <v>141</v>
      </c>
    </row>
    <row r="636" spans="2:5" ht="15.75" thickBot="1">
      <c r="B636" s="52">
        <v>44440</v>
      </c>
      <c r="C636" s="53" t="s">
        <v>142</v>
      </c>
      <c r="D636" s="53" t="s">
        <v>143</v>
      </c>
    </row>
    <row r="637" spans="2:5" ht="15.75" thickBot="1">
      <c r="B637" s="52">
        <v>44441</v>
      </c>
      <c r="C637" s="53" t="s">
        <v>142</v>
      </c>
      <c r="D637" s="53" t="s">
        <v>143</v>
      </c>
    </row>
    <row r="638" spans="2:5" ht="15.75" thickBot="1">
      <c r="B638" s="52">
        <v>44442</v>
      </c>
      <c r="C638" s="53" t="s">
        <v>142</v>
      </c>
      <c r="D638" s="53" t="s">
        <v>143</v>
      </c>
    </row>
    <row r="639" spans="2:5" ht="15.75" thickBot="1">
      <c r="B639" s="52">
        <v>44445</v>
      </c>
      <c r="C639" s="53" t="s">
        <v>142</v>
      </c>
      <c r="D639" s="53" t="s">
        <v>143</v>
      </c>
    </row>
    <row r="640" spans="2:5" ht="15.75" thickBot="1">
      <c r="B640" s="52">
        <v>44446</v>
      </c>
      <c r="C640" s="53" t="s">
        <v>142</v>
      </c>
      <c r="D640" s="53" t="s">
        <v>143</v>
      </c>
    </row>
    <row r="641" spans="2:4" ht="15.75" thickBot="1">
      <c r="B641" s="52">
        <v>44447</v>
      </c>
      <c r="C641" s="53" t="s">
        <v>142</v>
      </c>
      <c r="D641" s="53" t="s">
        <v>143</v>
      </c>
    </row>
    <row r="642" spans="2:4" ht="15.75" thickBot="1">
      <c r="B642" s="52">
        <v>44448</v>
      </c>
      <c r="C642" s="53" t="s">
        <v>142</v>
      </c>
      <c r="D642" s="53" t="s">
        <v>143</v>
      </c>
    </row>
    <row r="643" spans="2:4" ht="15.75" thickBot="1">
      <c r="B643" s="52">
        <v>44449</v>
      </c>
      <c r="C643" s="53" t="s">
        <v>142</v>
      </c>
      <c r="D643" s="53" t="s">
        <v>143</v>
      </c>
    </row>
    <row r="644" spans="2:4" ht="15.75" thickBot="1">
      <c r="B644" s="52">
        <v>44452</v>
      </c>
      <c r="C644" s="53" t="s">
        <v>142</v>
      </c>
      <c r="D644" s="53" t="s">
        <v>143</v>
      </c>
    </row>
    <row r="645" spans="2:4" ht="15.75" thickBot="1">
      <c r="B645" s="52">
        <v>44453</v>
      </c>
      <c r="C645" s="53" t="s">
        <v>142</v>
      </c>
      <c r="D645" s="53" t="s">
        <v>143</v>
      </c>
    </row>
    <row r="646" spans="2:4" ht="15.75" thickBot="1">
      <c r="B646" s="52">
        <v>44454</v>
      </c>
      <c r="C646" s="53" t="s">
        <v>142</v>
      </c>
      <c r="D646" s="53" t="s">
        <v>143</v>
      </c>
    </row>
    <row r="647" spans="2:4" ht="15.75" thickBot="1">
      <c r="B647" s="52">
        <v>44455</v>
      </c>
      <c r="C647" s="53" t="s">
        <v>142</v>
      </c>
      <c r="D647" s="53" t="s">
        <v>143</v>
      </c>
    </row>
    <row r="648" spans="2:4" ht="15.75" thickBot="1">
      <c r="B648" s="52">
        <v>44456</v>
      </c>
      <c r="C648" s="53" t="s">
        <v>142</v>
      </c>
      <c r="D648" s="53" t="s">
        <v>143</v>
      </c>
    </row>
    <row r="649" spans="2:4" ht="15.75" thickBot="1">
      <c r="B649" s="52">
        <v>44459</v>
      </c>
      <c r="C649" s="53" t="s">
        <v>142</v>
      </c>
      <c r="D649" s="53" t="s">
        <v>143</v>
      </c>
    </row>
    <row r="650" spans="2:4" ht="15.75" thickBot="1">
      <c r="B650" s="52">
        <v>44460</v>
      </c>
      <c r="C650" s="53" t="s">
        <v>142</v>
      </c>
      <c r="D650" s="53" t="s">
        <v>143</v>
      </c>
    </row>
    <row r="651" spans="2:4" ht="15.75" thickBot="1">
      <c r="B651" s="52">
        <v>44461</v>
      </c>
      <c r="C651" s="53" t="s">
        <v>142</v>
      </c>
      <c r="D651" s="53" t="s">
        <v>143</v>
      </c>
    </row>
    <row r="652" spans="2:4" ht="15.75" thickBot="1">
      <c r="B652" s="52">
        <v>44462</v>
      </c>
      <c r="C652" s="53" t="s">
        <v>142</v>
      </c>
      <c r="D652" s="53" t="s">
        <v>143</v>
      </c>
    </row>
    <row r="653" spans="2:4" ht="15.75" thickBot="1">
      <c r="B653" s="52">
        <v>44463</v>
      </c>
      <c r="C653" s="53" t="s">
        <v>142</v>
      </c>
      <c r="D653" s="53" t="s">
        <v>143</v>
      </c>
    </row>
    <row r="654" spans="2:4" ht="15.75" thickBot="1">
      <c r="B654" s="52">
        <v>44466</v>
      </c>
      <c r="C654" s="53" t="s">
        <v>142</v>
      </c>
      <c r="D654" s="53" t="s">
        <v>143</v>
      </c>
    </row>
    <row r="655" spans="2:4" ht="15.75" thickBot="1">
      <c r="B655" s="52">
        <v>44467</v>
      </c>
      <c r="C655" s="53" t="s">
        <v>142</v>
      </c>
      <c r="D655" s="53" t="s">
        <v>143</v>
      </c>
    </row>
    <row r="656" spans="2:4" ht="15.75" thickBot="1">
      <c r="B656" s="52">
        <v>44468</v>
      </c>
      <c r="C656" s="53" t="s">
        <v>142</v>
      </c>
      <c r="D656" s="53" t="s">
        <v>143</v>
      </c>
    </row>
    <row r="657" spans="2:4" ht="15.75" thickBot="1">
      <c r="B657" s="52">
        <v>44469</v>
      </c>
      <c r="C657" s="53" t="s">
        <v>142</v>
      </c>
      <c r="D657" s="53" t="s">
        <v>143</v>
      </c>
    </row>
    <row r="1754" spans="8:8" ht="15.75" thickBot="1"/>
    <row r="1755" spans="8:8" ht="15.75" thickBot="1">
      <c r="H1755" s="57"/>
    </row>
    <row r="1756" spans="8:8" ht="15.75" thickBot="1">
      <c r="H1756" s="51" t="s">
        <v>140</v>
      </c>
    </row>
    <row r="1757" spans="8:8" ht="15.75" thickBot="1">
      <c r="H1757" s="53" t="s">
        <v>142</v>
      </c>
    </row>
    <row r="1758" spans="8:8" ht="15.75" thickBot="1">
      <c r="H1758" s="53" t="s">
        <v>142</v>
      </c>
    </row>
    <row r="1759" spans="8:8" ht="15.75" thickBot="1">
      <c r="H1759" s="53" t="s">
        <v>142</v>
      </c>
    </row>
    <row r="1760" spans="8:8" ht="15.75" thickBot="1">
      <c r="H1760" s="53" t="s">
        <v>142</v>
      </c>
    </row>
    <row r="1761" spans="8:8" ht="15.75" thickBot="1">
      <c r="H1761" s="53" t="s">
        <v>142</v>
      </c>
    </row>
    <row r="1762" spans="8:8" ht="15.75" thickBot="1">
      <c r="H1762" s="53" t="s">
        <v>142</v>
      </c>
    </row>
    <row r="1763" spans="8:8" ht="15.75" thickBot="1">
      <c r="H1763" s="53" t="s">
        <v>142</v>
      </c>
    </row>
    <row r="1764" spans="8:8" ht="15.75" thickBot="1">
      <c r="H1764" s="53" t="s">
        <v>142</v>
      </c>
    </row>
    <row r="1765" spans="8:8" ht="15.75" thickBot="1">
      <c r="H1765" s="53" t="s">
        <v>142</v>
      </c>
    </row>
    <row r="1766" spans="8:8" ht="15.75" thickBot="1">
      <c r="H1766" s="53" t="s">
        <v>142</v>
      </c>
    </row>
    <row r="1767" spans="8:8" ht="15.75" thickBot="1">
      <c r="H1767" s="53" t="s">
        <v>142</v>
      </c>
    </row>
    <row r="1768" spans="8:8" ht="15.75" thickBot="1">
      <c r="H1768" s="53" t="s">
        <v>142</v>
      </c>
    </row>
    <row r="1769" spans="8:8" ht="15.75" thickBot="1">
      <c r="H1769" s="53" t="s">
        <v>142</v>
      </c>
    </row>
    <row r="1770" spans="8:8" ht="15.75" thickBot="1">
      <c r="H1770" s="53" t="s">
        <v>142</v>
      </c>
    </row>
    <row r="1771" spans="8:8" ht="15.75" thickBot="1">
      <c r="H1771" s="53" t="s">
        <v>142</v>
      </c>
    </row>
    <row r="1772" spans="8:8" ht="15.75" thickBot="1">
      <c r="H1772" s="53" t="s">
        <v>142</v>
      </c>
    </row>
    <row r="1773" spans="8:8" ht="15.75" thickBot="1">
      <c r="H1773" s="53" t="s">
        <v>142</v>
      </c>
    </row>
    <row r="1774" spans="8:8" ht="15.75" thickBot="1">
      <c r="H1774" s="53" t="s">
        <v>142</v>
      </c>
    </row>
    <row r="1775" spans="8:8" ht="15.75" thickBot="1">
      <c r="H1775" s="53" t="s">
        <v>142</v>
      </c>
    </row>
    <row r="1776" spans="8:8" ht="15.75" thickBot="1">
      <c r="H1776" s="53" t="s">
        <v>142</v>
      </c>
    </row>
    <row r="1777" spans="8:8" ht="15.75" thickBot="1">
      <c r="H1777" s="53" t="s">
        <v>142</v>
      </c>
    </row>
    <row r="1778" spans="8:8" ht="15.75" thickBot="1">
      <c r="H1778" s="53" t="s">
        <v>142</v>
      </c>
    </row>
    <row r="1779" spans="8:8" ht="15.75" thickBot="1">
      <c r="H1779" s="53" t="s">
        <v>142</v>
      </c>
    </row>
    <row r="1780" spans="8:8" ht="15.75" thickBot="1">
      <c r="H1780" s="53" t="s">
        <v>142</v>
      </c>
    </row>
    <row r="1781" spans="8:8" ht="15.75" thickBot="1">
      <c r="H1781" s="53" t="s">
        <v>142</v>
      </c>
    </row>
    <row r="1782" spans="8:8" ht="15.75" thickBot="1">
      <c r="H1782" s="53" t="s">
        <v>142</v>
      </c>
    </row>
    <row r="1783" spans="8:8" ht="15.75" thickBot="1">
      <c r="H1783" s="53" t="s">
        <v>142</v>
      </c>
    </row>
    <row r="1784" spans="8:8" ht="15.75" thickBot="1">
      <c r="H1784" s="53" t="s">
        <v>142</v>
      </c>
    </row>
    <row r="1785" spans="8:8" ht="15.75" thickBot="1">
      <c r="H1785" s="53" t="s">
        <v>142</v>
      </c>
    </row>
    <row r="1786" spans="8:8" ht="15.75" thickBot="1">
      <c r="H1786" s="53" t="s">
        <v>142</v>
      </c>
    </row>
    <row r="1787" spans="8:8" ht="15.75" thickBot="1">
      <c r="H1787" s="53" t="s">
        <v>142</v>
      </c>
    </row>
    <row r="1789" spans="8:8" ht="15.75" thickBot="1"/>
    <row r="1790" spans="8:8" ht="15.75" thickBot="1">
      <c r="H1790" s="57"/>
    </row>
    <row r="1791" spans="8:8" ht="15.75" thickBot="1">
      <c r="H1791" s="51" t="s">
        <v>140</v>
      </c>
    </row>
    <row r="1792" spans="8:8" ht="15.75" thickBot="1">
      <c r="H1792" s="53" t="s">
        <v>142</v>
      </c>
    </row>
    <row r="1793" spans="8:8" ht="15.75" thickBot="1">
      <c r="H1793" s="53" t="s">
        <v>142</v>
      </c>
    </row>
    <row r="1794" spans="8:8" ht="15.75" thickBot="1">
      <c r="H1794" s="53" t="s">
        <v>142</v>
      </c>
    </row>
    <row r="1795" spans="8:8" ht="15.75" thickBot="1">
      <c r="H1795" s="53" t="s">
        <v>142</v>
      </c>
    </row>
    <row r="1796" spans="8:8" ht="15.75" thickBot="1">
      <c r="H1796" s="53" t="s">
        <v>142</v>
      </c>
    </row>
    <row r="1797" spans="8:8" ht="15.75" thickBot="1">
      <c r="H1797" s="53" t="s">
        <v>142</v>
      </c>
    </row>
    <row r="1798" spans="8:8" ht="15.75" thickBot="1">
      <c r="H1798" s="53" t="s">
        <v>142</v>
      </c>
    </row>
    <row r="1801" spans="8:8" ht="15.75" thickBot="1"/>
    <row r="1802" spans="8:8" ht="15.75" thickBot="1">
      <c r="H1802" s="57"/>
    </row>
    <row r="1803" spans="8:8" ht="15.75" thickBot="1">
      <c r="H1803" s="51" t="s">
        <v>140</v>
      </c>
    </row>
    <row r="1804" spans="8:8" ht="15.75" thickBot="1">
      <c r="H1804" s="53" t="s">
        <v>142</v>
      </c>
    </row>
    <row r="1805" spans="8:8" ht="15.75" thickBot="1">
      <c r="H1805" s="53" t="s">
        <v>142</v>
      </c>
    </row>
    <row r="1807" spans="8:8" ht="15.75" thickBot="1"/>
    <row r="1808" spans="8:8" ht="15.75" thickBot="1">
      <c r="H1808" s="57"/>
    </row>
    <row r="1809" spans="8:8" ht="15.75" thickBot="1">
      <c r="H1809" s="51" t="s">
        <v>140</v>
      </c>
    </row>
    <row r="1810" spans="8:8" ht="15.75" thickBot="1">
      <c r="H1810" s="53" t="s">
        <v>142</v>
      </c>
    </row>
    <row r="1811" spans="8:8" ht="15.75" thickBot="1">
      <c r="H1811" s="53" t="s">
        <v>142</v>
      </c>
    </row>
    <row r="1812" spans="8:8" ht="15.75" thickBot="1">
      <c r="H1812" s="53" t="s">
        <v>142</v>
      </c>
    </row>
    <row r="1813" spans="8:8" ht="15.75" thickBot="1">
      <c r="H1813" s="53" t="s">
        <v>142</v>
      </c>
    </row>
    <row r="1814" spans="8:8" ht="15.75" thickBot="1">
      <c r="H1814" s="53" t="s">
        <v>142</v>
      </c>
    </row>
    <row r="1815" spans="8:8" ht="15.75" thickBot="1">
      <c r="H1815" s="53" t="s">
        <v>142</v>
      </c>
    </row>
    <row r="1816" spans="8:8" ht="15.75" thickBot="1">
      <c r="H1816" s="53" t="s">
        <v>142</v>
      </c>
    </row>
    <row r="1817" spans="8:8" ht="15.75" thickBot="1">
      <c r="H1817" s="53" t="s">
        <v>142</v>
      </c>
    </row>
    <row r="1818" spans="8:8" ht="15.75" thickBot="1">
      <c r="H1818" s="53" t="s">
        <v>142</v>
      </c>
    </row>
    <row r="1819" spans="8:8" ht="15.75" thickBot="1">
      <c r="H1819" s="53" t="s">
        <v>142</v>
      </c>
    </row>
    <row r="1820" spans="8:8" ht="15.75" thickBot="1">
      <c r="H1820" s="53" t="s">
        <v>142</v>
      </c>
    </row>
    <row r="1821" spans="8:8" ht="15.75" thickBot="1">
      <c r="H1821" s="53" t="s">
        <v>142</v>
      </c>
    </row>
    <row r="1822" spans="8:8" ht="15.75" thickBot="1">
      <c r="H1822" s="53" t="s">
        <v>142</v>
      </c>
    </row>
    <row r="1823" spans="8:8" ht="15.75" thickBot="1">
      <c r="H1823" s="53" t="s">
        <v>142</v>
      </c>
    </row>
    <row r="1824" spans="8:8" ht="15.75" thickBot="1">
      <c r="H1824" s="53" t="s">
        <v>142</v>
      </c>
    </row>
    <row r="1825" spans="8:8" ht="15.75" thickBot="1">
      <c r="H1825" s="53" t="s">
        <v>142</v>
      </c>
    </row>
    <row r="1826" spans="8:8" ht="15.75" thickBot="1">
      <c r="H1826" s="53" t="s">
        <v>142</v>
      </c>
    </row>
    <row r="1827" spans="8:8" ht="15.75" thickBot="1">
      <c r="H1827" s="53" t="s">
        <v>142</v>
      </c>
    </row>
    <row r="1828" spans="8:8" ht="15.75" thickBot="1">
      <c r="H1828" s="53" t="s">
        <v>142</v>
      </c>
    </row>
    <row r="1829" spans="8:8" ht="15.75" thickBot="1">
      <c r="H1829" s="53" t="s">
        <v>142</v>
      </c>
    </row>
    <row r="1832" spans="8:8" ht="15.75" thickBot="1"/>
    <row r="1833" spans="8:8" ht="15.75" thickBot="1">
      <c r="H1833" s="57"/>
    </row>
    <row r="1834" spans="8:8" ht="15.75" thickBot="1">
      <c r="H1834" s="51" t="s">
        <v>140</v>
      </c>
    </row>
    <row r="1835" spans="8:8" ht="15.75" thickBot="1">
      <c r="H1835" s="53" t="s">
        <v>142</v>
      </c>
    </row>
    <row r="1836" spans="8:8" ht="15.75" thickBot="1">
      <c r="H1836" s="53" t="s">
        <v>142</v>
      </c>
    </row>
    <row r="1837" spans="8:8" ht="15.75" thickBot="1">
      <c r="H1837" s="53" t="s">
        <v>142</v>
      </c>
    </row>
    <row r="1838" spans="8:8" ht="15.75" thickBot="1">
      <c r="H1838" s="53" t="s">
        <v>142</v>
      </c>
    </row>
    <row r="1839" spans="8:8" ht="15.75" thickBot="1">
      <c r="H1839" s="53" t="s">
        <v>142</v>
      </c>
    </row>
    <row r="1840" spans="8:8" ht="15.75" thickBot="1">
      <c r="H1840" s="53" t="s">
        <v>142</v>
      </c>
    </row>
    <row r="1841" spans="8:8" ht="15.75" thickBot="1">
      <c r="H1841" s="53" t="s">
        <v>142</v>
      </c>
    </row>
    <row r="1842" spans="8:8" ht="15.75" thickBot="1">
      <c r="H1842" s="53" t="s">
        <v>142</v>
      </c>
    </row>
    <row r="1843" spans="8:8" ht="15.75" thickBot="1">
      <c r="H1843" s="53" t="s">
        <v>142</v>
      </c>
    </row>
    <row r="1844" spans="8:8" ht="15.75" thickBot="1">
      <c r="H1844" s="53" t="s">
        <v>142</v>
      </c>
    </row>
    <row r="1845" spans="8:8" ht="15.75" thickBot="1">
      <c r="H1845" s="53" t="s">
        <v>142</v>
      </c>
    </row>
    <row r="1846" spans="8:8" ht="15.75" thickBot="1">
      <c r="H1846" s="53" t="s">
        <v>142</v>
      </c>
    </row>
    <row r="1847" spans="8:8" ht="15.75" thickBot="1">
      <c r="H1847" s="53" t="s">
        <v>142</v>
      </c>
    </row>
    <row r="1848" spans="8:8" ht="15.75" thickBot="1">
      <c r="H1848" s="53" t="s">
        <v>142</v>
      </c>
    </row>
    <row r="1849" spans="8:8" ht="15.75" thickBot="1">
      <c r="H1849" s="53" t="s">
        <v>142</v>
      </c>
    </row>
    <row r="1850" spans="8:8" ht="15.75" thickBot="1">
      <c r="H1850" s="53" t="s">
        <v>142</v>
      </c>
    </row>
    <row r="1851" spans="8:8" ht="15.75" thickBot="1">
      <c r="H1851" s="53" t="s">
        <v>142</v>
      </c>
    </row>
    <row r="1852" spans="8:8" ht="15.75" thickBot="1">
      <c r="H1852" s="53" t="s">
        <v>142</v>
      </c>
    </row>
    <row r="1853" spans="8:8" ht="15.75" thickBot="1">
      <c r="H1853" s="53" t="s">
        <v>142</v>
      </c>
    </row>
    <row r="1854" spans="8:8" ht="15.75" thickBot="1">
      <c r="H1854" s="53" t="s">
        <v>142</v>
      </c>
    </row>
    <row r="1855" spans="8:8" ht="15.75" thickBot="1">
      <c r="H1855" s="53" t="s">
        <v>142</v>
      </c>
    </row>
    <row r="1856" spans="8:8" ht="15.75" thickBot="1">
      <c r="H1856" s="53" t="s">
        <v>142</v>
      </c>
    </row>
    <row r="1859" spans="8:8" ht="15.75" thickBot="1"/>
    <row r="1860" spans="8:8" ht="15.75" thickBot="1">
      <c r="H1860" s="57"/>
    </row>
    <row r="1861" spans="8:8" ht="15.75" thickBot="1">
      <c r="H1861" s="51" t="s">
        <v>140</v>
      </c>
    </row>
    <row r="1862" spans="8:8" ht="15.75" thickBot="1">
      <c r="H1862" s="53" t="s">
        <v>142</v>
      </c>
    </row>
    <row r="1863" spans="8:8" ht="15.75" thickBot="1">
      <c r="H1863" s="53" t="s">
        <v>142</v>
      </c>
    </row>
    <row r="1864" spans="8:8" ht="15.75" thickBot="1">
      <c r="H1864" s="53" t="s">
        <v>142</v>
      </c>
    </row>
    <row r="1865" spans="8:8" ht="15.75" thickBot="1">
      <c r="H1865" s="53" t="s">
        <v>142</v>
      </c>
    </row>
    <row r="1866" spans="8:8" ht="15.75" thickBot="1">
      <c r="H1866" s="53" t="s">
        <v>142</v>
      </c>
    </row>
    <row r="1867" spans="8:8" ht="15.75" thickBot="1">
      <c r="H1867" s="53" t="s">
        <v>142</v>
      </c>
    </row>
    <row r="1868" spans="8:8" ht="15.75" thickBot="1">
      <c r="H1868" s="53" t="s">
        <v>142</v>
      </c>
    </row>
    <row r="1869" spans="8:8" ht="15.75" thickBot="1">
      <c r="H1869" s="53" t="s">
        <v>142</v>
      </c>
    </row>
    <row r="1870" spans="8:8" ht="15.75" thickBot="1">
      <c r="H1870" s="53" t="s">
        <v>142</v>
      </c>
    </row>
    <row r="1871" spans="8:8" ht="15.75" thickBot="1">
      <c r="H1871" s="53" t="s">
        <v>142</v>
      </c>
    </row>
    <row r="1872" spans="8:8" ht="15.75" thickBot="1">
      <c r="H1872" s="53" t="s">
        <v>142</v>
      </c>
    </row>
    <row r="1873" spans="8:8" ht="15.75" thickBot="1">
      <c r="H1873" s="53" t="s">
        <v>142</v>
      </c>
    </row>
    <row r="1874" spans="8:8" ht="15.75" thickBot="1">
      <c r="H1874" s="53" t="s">
        <v>142</v>
      </c>
    </row>
    <row r="1875" spans="8:8" ht="15.75" thickBot="1">
      <c r="H1875" s="53" t="s">
        <v>142</v>
      </c>
    </row>
    <row r="1876" spans="8:8" ht="15.75" thickBot="1">
      <c r="H1876" s="53" t="s">
        <v>142</v>
      </c>
    </row>
    <row r="1877" spans="8:8" ht="15.75" thickBot="1">
      <c r="H1877" s="53" t="s">
        <v>142</v>
      </c>
    </row>
    <row r="1878" spans="8:8" ht="15.75" thickBot="1">
      <c r="H1878" s="53" t="s">
        <v>142</v>
      </c>
    </row>
    <row r="1879" spans="8:8" ht="15.75" thickBot="1">
      <c r="H1879" s="53" t="s">
        <v>142</v>
      </c>
    </row>
    <row r="1880" spans="8:8" ht="15.75" thickBot="1">
      <c r="H1880" s="53" t="s">
        <v>142</v>
      </c>
    </row>
    <row r="1881" spans="8:8" ht="15.75" thickBot="1">
      <c r="H1881" s="53" t="s">
        <v>142</v>
      </c>
    </row>
    <row r="1882" spans="8:8" ht="15.75" thickBot="1">
      <c r="H1882" s="53" t="s">
        <v>142</v>
      </c>
    </row>
    <row r="1883" spans="8:8" ht="15.75" thickBot="1">
      <c r="H1883" s="53" t="s">
        <v>142</v>
      </c>
    </row>
    <row r="1886" spans="8:8" ht="15.75" thickBot="1"/>
    <row r="1887" spans="8:8" ht="15.75" thickBot="1">
      <c r="H1887" s="57"/>
    </row>
    <row r="1888" spans="8:8" ht="15.75" thickBot="1">
      <c r="H1888" s="51" t="s">
        <v>140</v>
      </c>
    </row>
    <row r="1889" spans="8:8" ht="15.75" thickBot="1">
      <c r="H1889" s="53" t="s">
        <v>142</v>
      </c>
    </row>
    <row r="1890" spans="8:8" ht="15.75" thickBot="1">
      <c r="H1890" s="53" t="s">
        <v>142</v>
      </c>
    </row>
    <row r="1891" spans="8:8" ht="15.75" thickBot="1">
      <c r="H1891" s="53" t="s">
        <v>142</v>
      </c>
    </row>
    <row r="1892" spans="8:8" ht="15.75" thickBot="1">
      <c r="H1892" s="53" t="s">
        <v>142</v>
      </c>
    </row>
    <row r="1893" spans="8:8" ht="15.75" thickBot="1">
      <c r="H1893" s="53" t="s">
        <v>142</v>
      </c>
    </row>
    <row r="1894" spans="8:8" ht="15.75" thickBot="1">
      <c r="H1894" s="53" t="s">
        <v>142</v>
      </c>
    </row>
    <row r="1895" spans="8:8" ht="15.75" thickBot="1">
      <c r="H1895" s="53" t="s">
        <v>142</v>
      </c>
    </row>
    <row r="1896" spans="8:8" ht="15.75" thickBot="1">
      <c r="H1896" s="53" t="s">
        <v>142</v>
      </c>
    </row>
    <row r="1897" spans="8:8" ht="15.75" thickBot="1">
      <c r="H1897" s="53" t="s">
        <v>142</v>
      </c>
    </row>
    <row r="1898" spans="8:8" ht="15.75" thickBot="1">
      <c r="H1898" s="53" t="s">
        <v>142</v>
      </c>
    </row>
    <row r="1899" spans="8:8" ht="15.75" thickBot="1">
      <c r="H1899" s="53" t="s">
        <v>142</v>
      </c>
    </row>
    <row r="1900" spans="8:8" ht="15.75" thickBot="1">
      <c r="H1900" s="53" t="s">
        <v>142</v>
      </c>
    </row>
    <row r="1901" spans="8:8" ht="15.75" thickBot="1">
      <c r="H1901" s="53" t="s">
        <v>142</v>
      </c>
    </row>
    <row r="1902" spans="8:8" ht="15.75" thickBot="1">
      <c r="H1902" s="53" t="s">
        <v>142</v>
      </c>
    </row>
    <row r="1903" spans="8:8" ht="15.75" thickBot="1">
      <c r="H1903" s="53" t="s">
        <v>142</v>
      </c>
    </row>
    <row r="1904" spans="8:8" ht="15.75" thickBot="1">
      <c r="H1904" s="53" t="s">
        <v>142</v>
      </c>
    </row>
    <row r="1905" spans="8:8" ht="15.75" thickBot="1">
      <c r="H1905" s="53" t="s">
        <v>142</v>
      </c>
    </row>
    <row r="1906" spans="8:8" ht="15.75" thickBot="1">
      <c r="H1906" s="53" t="s">
        <v>142</v>
      </c>
    </row>
    <row r="1907" spans="8:8" ht="15.75" thickBot="1">
      <c r="H1907" s="53" t="s">
        <v>142</v>
      </c>
    </row>
    <row r="1908" spans="8:8" ht="15.75" thickBot="1">
      <c r="H1908" s="53" t="s">
        <v>142</v>
      </c>
    </row>
    <row r="1909" spans="8:8" ht="15.75" thickBot="1">
      <c r="H1909" s="53" t="s">
        <v>142</v>
      </c>
    </row>
    <row r="1912" spans="8:8" ht="15.75" thickBot="1"/>
    <row r="1913" spans="8:8" ht="15.75" thickBot="1">
      <c r="H1913" s="57"/>
    </row>
    <row r="1914" spans="8:8" ht="15.75" thickBot="1">
      <c r="H1914" s="51" t="s">
        <v>140</v>
      </c>
    </row>
    <row r="1915" spans="8:8" ht="15.75" thickBot="1">
      <c r="H1915" s="53" t="s">
        <v>142</v>
      </c>
    </row>
    <row r="1916" spans="8:8" ht="15.75" thickBot="1">
      <c r="H1916" s="53" t="s">
        <v>142</v>
      </c>
    </row>
    <row r="1917" spans="8:8" ht="15.75" thickBot="1">
      <c r="H1917" s="53" t="s">
        <v>142</v>
      </c>
    </row>
    <row r="1918" spans="8:8" ht="15.75" thickBot="1">
      <c r="H1918" s="53" t="s">
        <v>142</v>
      </c>
    </row>
    <row r="1919" spans="8:8" ht="15.75" thickBot="1">
      <c r="H1919" s="53" t="s">
        <v>142</v>
      </c>
    </row>
    <row r="1920" spans="8:8" ht="15.75" thickBot="1">
      <c r="H1920" s="53" t="s">
        <v>142</v>
      </c>
    </row>
    <row r="1921" spans="8:8" ht="15.75" thickBot="1">
      <c r="H1921" s="53" t="s">
        <v>142</v>
      </c>
    </row>
    <row r="1922" spans="8:8" ht="15.75" thickBot="1">
      <c r="H1922" s="53" t="s">
        <v>142</v>
      </c>
    </row>
    <row r="1923" spans="8:8" ht="15.75" thickBot="1">
      <c r="H1923" s="53" t="s">
        <v>142</v>
      </c>
    </row>
    <row r="1924" spans="8:8" ht="15.75" thickBot="1">
      <c r="H1924" s="53" t="s">
        <v>142</v>
      </c>
    </row>
    <row r="1925" spans="8:8" ht="15.75" thickBot="1">
      <c r="H1925" s="53" t="s">
        <v>142</v>
      </c>
    </row>
    <row r="1926" spans="8:8" ht="15.75" thickBot="1">
      <c r="H1926" s="53" t="s">
        <v>142</v>
      </c>
    </row>
    <row r="1927" spans="8:8" ht="15.75" thickBot="1">
      <c r="H1927" s="53" t="s">
        <v>142</v>
      </c>
    </row>
    <row r="1928" spans="8:8" ht="15.75" thickBot="1">
      <c r="H1928" s="53" t="s">
        <v>142</v>
      </c>
    </row>
    <row r="1929" spans="8:8" ht="15.75" thickBot="1">
      <c r="H1929" s="53" t="s">
        <v>142</v>
      </c>
    </row>
    <row r="1930" spans="8:8" ht="15.75" thickBot="1">
      <c r="H1930" s="53" t="s">
        <v>142</v>
      </c>
    </row>
    <row r="1931" spans="8:8" ht="15.75" thickBot="1">
      <c r="H1931" s="53" t="s">
        <v>142</v>
      </c>
    </row>
    <row r="1932" spans="8:8" ht="15.75" thickBot="1">
      <c r="H1932" s="53" t="s">
        <v>142</v>
      </c>
    </row>
    <row r="1933" spans="8:8" ht="15.75" thickBot="1">
      <c r="H1933" s="53" t="s">
        <v>142</v>
      </c>
    </row>
    <row r="1934" spans="8:8" ht="15.75" thickBot="1">
      <c r="H1934" s="53" t="s">
        <v>142</v>
      </c>
    </row>
    <row r="1935" spans="8:8" ht="15.75" thickBot="1">
      <c r="H1935" s="53" t="s">
        <v>142</v>
      </c>
    </row>
    <row r="1936" spans="8:8" ht="15.75" thickBot="1">
      <c r="H1936" s="53" t="s">
        <v>142</v>
      </c>
    </row>
    <row r="1939" spans="8:8" ht="15.75" thickBot="1"/>
    <row r="1940" spans="8:8" ht="15.75" thickBot="1">
      <c r="H1940" s="57"/>
    </row>
    <row r="1941" spans="8:8" ht="15.75" thickBot="1">
      <c r="H1941" s="51" t="s">
        <v>140</v>
      </c>
    </row>
    <row r="1942" spans="8:8" ht="15.75" thickBot="1">
      <c r="H1942" s="53" t="s">
        <v>142</v>
      </c>
    </row>
    <row r="1943" spans="8:8" ht="15.75" thickBot="1">
      <c r="H1943" s="53" t="s">
        <v>142</v>
      </c>
    </row>
    <row r="1944" spans="8:8" ht="15.75" thickBot="1">
      <c r="H1944" s="53" t="s">
        <v>142</v>
      </c>
    </row>
    <row r="1945" spans="8:8" ht="15.75" thickBot="1">
      <c r="H1945" s="53" t="s">
        <v>142</v>
      </c>
    </row>
    <row r="1946" spans="8:8" ht="15.75" thickBot="1">
      <c r="H1946" s="53" t="s">
        <v>142</v>
      </c>
    </row>
    <row r="1947" spans="8:8" ht="15.75" thickBot="1">
      <c r="H1947" s="53" t="s">
        <v>142</v>
      </c>
    </row>
    <row r="1948" spans="8:8" ht="15.75" thickBot="1">
      <c r="H1948" s="53" t="s">
        <v>142</v>
      </c>
    </row>
    <row r="1949" spans="8:8" ht="15.75" thickBot="1">
      <c r="H1949" s="53" t="s">
        <v>142</v>
      </c>
    </row>
    <row r="1950" spans="8:8" ht="15.75" thickBot="1">
      <c r="H1950" s="53" t="s">
        <v>142</v>
      </c>
    </row>
    <row r="1951" spans="8:8" ht="15.75" thickBot="1">
      <c r="H1951" s="53" t="s">
        <v>142</v>
      </c>
    </row>
    <row r="1952" spans="8:8" ht="15.75" thickBot="1">
      <c r="H1952" s="53" t="s">
        <v>142</v>
      </c>
    </row>
    <row r="1953" spans="8:8" ht="15.75" thickBot="1">
      <c r="H1953" s="53" t="s">
        <v>142</v>
      </c>
    </row>
    <row r="1954" spans="8:8" ht="15.75" thickBot="1">
      <c r="H1954" s="53" t="s">
        <v>142</v>
      </c>
    </row>
    <row r="1955" spans="8:8" ht="15.75" thickBot="1">
      <c r="H1955" s="53" t="s">
        <v>142</v>
      </c>
    </row>
    <row r="1956" spans="8:8" ht="15.75" thickBot="1">
      <c r="H1956" s="53" t="s">
        <v>142</v>
      </c>
    </row>
    <row r="1957" spans="8:8" ht="15.75" thickBot="1">
      <c r="H1957" s="53" t="s">
        <v>142</v>
      </c>
    </row>
    <row r="1958" spans="8:8" ht="15.75" thickBot="1">
      <c r="H1958" s="53" t="s">
        <v>142</v>
      </c>
    </row>
    <row r="1959" spans="8:8" ht="15.75" thickBot="1">
      <c r="H1959" s="53" t="s">
        <v>142</v>
      </c>
    </row>
    <row r="1960" spans="8:8" ht="15.75" thickBot="1">
      <c r="H1960" s="53" t="s">
        <v>142</v>
      </c>
    </row>
    <row r="1961" spans="8:8" ht="15.75" thickBot="1">
      <c r="H1961" s="53" t="s">
        <v>142</v>
      </c>
    </row>
    <row r="1962" spans="8:8" ht="15.75" thickBot="1">
      <c r="H1962" s="53" t="s">
        <v>142</v>
      </c>
    </row>
    <row r="1963" spans="8:8" ht="15.75" thickBot="1">
      <c r="H1963" s="53" t="s">
        <v>142</v>
      </c>
    </row>
    <row r="1964" spans="8:8" ht="15.75" thickBot="1">
      <c r="H1964" s="53" t="s">
        <v>142</v>
      </c>
    </row>
    <row r="1967" spans="8:8" ht="15.75" thickBot="1"/>
    <row r="1968" spans="8:8" ht="15.75" thickBot="1">
      <c r="H1968" s="57"/>
    </row>
    <row r="1969" spans="8:8" ht="15.75" thickBot="1">
      <c r="H1969" s="51" t="s">
        <v>140</v>
      </c>
    </row>
    <row r="1970" spans="8:8" ht="15.75" thickBot="1">
      <c r="H1970" s="53" t="s">
        <v>142</v>
      </c>
    </row>
    <row r="1971" spans="8:8" ht="15.75" thickBot="1">
      <c r="H1971" s="53" t="s">
        <v>142</v>
      </c>
    </row>
    <row r="1972" spans="8:8" ht="15.75" thickBot="1">
      <c r="H1972" s="53" t="s">
        <v>142</v>
      </c>
    </row>
    <row r="1973" spans="8:8" ht="15.75" thickBot="1">
      <c r="H1973" s="53" t="s">
        <v>142</v>
      </c>
    </row>
    <row r="1974" spans="8:8" ht="15.75" thickBot="1">
      <c r="H1974" s="53" t="s">
        <v>142</v>
      </c>
    </row>
    <row r="1975" spans="8:8" ht="15.75" thickBot="1">
      <c r="H1975" s="53" t="s">
        <v>142</v>
      </c>
    </row>
    <row r="1976" spans="8:8" ht="15.75" thickBot="1">
      <c r="H1976" s="53" t="s">
        <v>142</v>
      </c>
    </row>
    <row r="1977" spans="8:8" ht="15.75" thickBot="1">
      <c r="H1977" s="53" t="s">
        <v>142</v>
      </c>
    </row>
    <row r="1978" spans="8:8" ht="15.75" thickBot="1">
      <c r="H1978" s="53" t="s">
        <v>142</v>
      </c>
    </row>
    <row r="1979" spans="8:8" ht="15.75" thickBot="1">
      <c r="H1979" s="53" t="s">
        <v>142</v>
      </c>
    </row>
    <row r="1980" spans="8:8" ht="15.75" thickBot="1">
      <c r="H1980" s="53" t="s">
        <v>142</v>
      </c>
    </row>
    <row r="1981" spans="8:8" ht="15.75" thickBot="1">
      <c r="H1981" s="53" t="s">
        <v>142</v>
      </c>
    </row>
    <row r="1982" spans="8:8" ht="15.75" thickBot="1">
      <c r="H1982" s="53" t="s">
        <v>142</v>
      </c>
    </row>
    <row r="1983" spans="8:8" ht="15.75" thickBot="1">
      <c r="H1983" s="53" t="s">
        <v>142</v>
      </c>
    </row>
    <row r="1984" spans="8:8" ht="15.75" thickBot="1">
      <c r="H1984" s="53" t="s">
        <v>142</v>
      </c>
    </row>
    <row r="1985" spans="8:8" ht="15.75" thickBot="1">
      <c r="H1985" s="53" t="s">
        <v>142</v>
      </c>
    </row>
    <row r="1986" spans="8:8" ht="15.75" thickBot="1">
      <c r="H1986" s="53" t="s">
        <v>142</v>
      </c>
    </row>
    <row r="1987" spans="8:8" ht="15.75" thickBot="1">
      <c r="H1987" s="53" t="s">
        <v>142</v>
      </c>
    </row>
    <row r="1988" spans="8:8" ht="15.75" thickBot="1">
      <c r="H1988" s="53" t="s">
        <v>142</v>
      </c>
    </row>
    <row r="1989" spans="8:8" ht="15.75" thickBot="1">
      <c r="H1989" s="53" t="s">
        <v>142</v>
      </c>
    </row>
    <row r="1990" spans="8:8" ht="15.75" thickBot="1">
      <c r="H1990" s="53" t="s">
        <v>142</v>
      </c>
    </row>
    <row r="1992" spans="8:8" ht="15.75" thickBot="1"/>
    <row r="1993" spans="8:8" ht="15.75" thickBot="1">
      <c r="H1993" s="57"/>
    </row>
    <row r="1994" spans="8:8" ht="15.75" thickBot="1">
      <c r="H1994" s="51" t="s">
        <v>140</v>
      </c>
    </row>
    <row r="1995" spans="8:8" ht="15.75" thickBot="1">
      <c r="H1995" s="53" t="s">
        <v>142</v>
      </c>
    </row>
    <row r="1996" spans="8:8" ht="15.75" thickBot="1">
      <c r="H1996" s="53" t="s">
        <v>142</v>
      </c>
    </row>
    <row r="1997" spans="8:8" ht="15.75" thickBot="1">
      <c r="H1997" s="53" t="s">
        <v>142</v>
      </c>
    </row>
    <row r="1998" spans="8:8" ht="15.75" thickBot="1">
      <c r="H1998" s="53" t="s">
        <v>142</v>
      </c>
    </row>
    <row r="1999" spans="8:8" ht="15.75" thickBot="1">
      <c r="H1999" s="53" t="s">
        <v>142</v>
      </c>
    </row>
    <row r="2000" spans="8:8" ht="15.75" thickBot="1">
      <c r="H2000" s="53" t="s">
        <v>142</v>
      </c>
    </row>
    <row r="2001" spans="8:8" ht="15.75" thickBot="1">
      <c r="H2001" s="53" t="s">
        <v>142</v>
      </c>
    </row>
    <row r="2002" spans="8:8" ht="15.75" thickBot="1">
      <c r="H2002" s="53" t="s">
        <v>142</v>
      </c>
    </row>
    <row r="2003" spans="8:8" ht="15.75" thickBot="1">
      <c r="H2003" s="53" t="s">
        <v>142</v>
      </c>
    </row>
    <row r="2004" spans="8:8" ht="15.75" thickBot="1">
      <c r="H2004" s="53" t="s">
        <v>142</v>
      </c>
    </row>
    <row r="2005" spans="8:8" ht="15.75" thickBot="1">
      <c r="H2005" s="53" t="s">
        <v>142</v>
      </c>
    </row>
    <row r="2006" spans="8:8" ht="15.75" thickBot="1">
      <c r="H2006" s="53" t="s">
        <v>142</v>
      </c>
    </row>
    <row r="2007" spans="8:8" ht="15.75" thickBot="1">
      <c r="H2007" s="53" t="s">
        <v>142</v>
      </c>
    </row>
    <row r="2008" spans="8:8" ht="15.75" thickBot="1">
      <c r="H2008" s="53" t="s">
        <v>142</v>
      </c>
    </row>
    <row r="2009" spans="8:8" ht="15.75" thickBot="1">
      <c r="H2009" s="53" t="s">
        <v>142</v>
      </c>
    </row>
    <row r="2010" spans="8:8" ht="15.75" thickBot="1">
      <c r="H2010" s="53" t="s">
        <v>142</v>
      </c>
    </row>
    <row r="2011" spans="8:8" ht="15.75" thickBot="1">
      <c r="H2011" s="53" t="s">
        <v>142</v>
      </c>
    </row>
    <row r="2012" spans="8:8" ht="15.75" thickBot="1">
      <c r="H2012" s="53" t="s">
        <v>142</v>
      </c>
    </row>
    <row r="2013" spans="8:8" ht="15.75" thickBot="1">
      <c r="H2013" s="53" t="s">
        <v>142</v>
      </c>
    </row>
    <row r="2014" spans="8:8" ht="15.75" thickBot="1">
      <c r="H2014" s="53" t="s">
        <v>142</v>
      </c>
    </row>
    <row r="2015" spans="8:8" ht="15.75" thickBot="1">
      <c r="H2015" s="53" t="s">
        <v>142</v>
      </c>
    </row>
    <row r="2016" spans="8:8" ht="15.75" thickBot="1">
      <c r="H2016" s="53" t="s">
        <v>142</v>
      </c>
    </row>
    <row r="2018" spans="8:8" ht="15.75" thickBot="1"/>
    <row r="2019" spans="8:8" ht="15.75" thickBot="1">
      <c r="H2019" s="57"/>
    </row>
    <row r="2020" spans="8:8" ht="15.75" thickBot="1">
      <c r="H2020" s="51" t="s">
        <v>140</v>
      </c>
    </row>
    <row r="2021" spans="8:8" ht="15.75" thickBot="1">
      <c r="H2021" s="53" t="s">
        <v>142</v>
      </c>
    </row>
    <row r="2022" spans="8:8" ht="15.75" thickBot="1">
      <c r="H2022" s="53" t="s">
        <v>142</v>
      </c>
    </row>
    <row r="2023" spans="8:8" ht="15.75" thickBot="1">
      <c r="H2023" s="53" t="s">
        <v>142</v>
      </c>
    </row>
    <row r="2024" spans="8:8" ht="15.75" thickBot="1">
      <c r="H2024" s="53" t="s">
        <v>142</v>
      </c>
    </row>
    <row r="2025" spans="8:8" ht="15.75" thickBot="1">
      <c r="H2025" s="53" t="s">
        <v>142</v>
      </c>
    </row>
    <row r="2026" spans="8:8" ht="15.75" thickBot="1">
      <c r="H2026" s="53" t="s">
        <v>142</v>
      </c>
    </row>
    <row r="2027" spans="8:8" ht="15.75" thickBot="1">
      <c r="H2027" s="53" t="s">
        <v>142</v>
      </c>
    </row>
    <row r="2028" spans="8:8" ht="15.75" thickBot="1">
      <c r="H2028" s="53" t="s">
        <v>142</v>
      </c>
    </row>
    <row r="2029" spans="8:8" ht="15.75" thickBot="1">
      <c r="H2029" s="53" t="s">
        <v>142</v>
      </c>
    </row>
    <row r="2030" spans="8:8" ht="15.75" thickBot="1">
      <c r="H2030" s="53" t="s">
        <v>142</v>
      </c>
    </row>
    <row r="2031" spans="8:8" ht="15.75" thickBot="1">
      <c r="H2031" s="53" t="s">
        <v>142</v>
      </c>
    </row>
    <row r="2032" spans="8:8" ht="15.75" thickBot="1">
      <c r="H2032" s="53" t="s">
        <v>142</v>
      </c>
    </row>
    <row r="2033" spans="8:8" ht="15.75" thickBot="1">
      <c r="H2033" s="53" t="s">
        <v>142</v>
      </c>
    </row>
    <row r="2034" spans="8:8" ht="15.75" thickBot="1">
      <c r="H2034" s="53" t="s">
        <v>142</v>
      </c>
    </row>
    <row r="2035" spans="8:8" ht="15.75" thickBot="1">
      <c r="H2035" s="53" t="s">
        <v>142</v>
      </c>
    </row>
    <row r="2036" spans="8:8" ht="15.75" thickBot="1">
      <c r="H2036" s="53" t="s">
        <v>142</v>
      </c>
    </row>
    <row r="2037" spans="8:8" ht="15.75" thickBot="1">
      <c r="H2037" s="53" t="s">
        <v>142</v>
      </c>
    </row>
    <row r="2038" spans="8:8" ht="15.75" thickBot="1">
      <c r="H2038" s="53" t="s">
        <v>142</v>
      </c>
    </row>
    <row r="2039" spans="8:8" ht="15.75" thickBot="1">
      <c r="H2039" s="53" t="s">
        <v>142</v>
      </c>
    </row>
    <row r="2040" spans="8:8" ht="15.75" thickBot="1">
      <c r="H2040" s="53" t="s">
        <v>142</v>
      </c>
    </row>
    <row r="2041" spans="8:8" ht="15.75" thickBot="1">
      <c r="H2041" s="53" t="s">
        <v>142</v>
      </c>
    </row>
    <row r="2042" spans="8:8" ht="15.75" thickBot="1">
      <c r="H2042" s="53" t="s">
        <v>142</v>
      </c>
    </row>
    <row r="2044" spans="8:8" ht="15.75" thickBot="1"/>
    <row r="2045" spans="8:8" ht="15.75" thickBot="1">
      <c r="H2045" s="57"/>
    </row>
    <row r="2046" spans="8:8" ht="15.75" thickBot="1">
      <c r="H2046" s="51" t="s">
        <v>140</v>
      </c>
    </row>
    <row r="2047" spans="8:8" ht="15.75" thickBot="1">
      <c r="H2047" s="53" t="s">
        <v>142</v>
      </c>
    </row>
    <row r="2048" spans="8:8" ht="15.75" thickBot="1">
      <c r="H2048" s="53" t="s">
        <v>142</v>
      </c>
    </row>
    <row r="2049" spans="8:8" ht="15.75" thickBot="1">
      <c r="H2049" s="53" t="s">
        <v>142</v>
      </c>
    </row>
    <row r="2050" spans="8:8" ht="15.75" thickBot="1">
      <c r="H2050" s="53" t="s">
        <v>142</v>
      </c>
    </row>
    <row r="2051" spans="8:8" ht="15.75" thickBot="1">
      <c r="H2051" s="53" t="s">
        <v>142</v>
      </c>
    </row>
    <row r="2052" spans="8:8" ht="15.75" thickBot="1">
      <c r="H2052" s="53" t="s">
        <v>142</v>
      </c>
    </row>
    <row r="2053" spans="8:8" ht="15.75" thickBot="1">
      <c r="H2053" s="53" t="s">
        <v>142</v>
      </c>
    </row>
    <row r="2054" spans="8:8" ht="15.75" thickBot="1">
      <c r="H2054" s="53" t="s">
        <v>142</v>
      </c>
    </row>
    <row r="2055" spans="8:8" ht="15.75" thickBot="1">
      <c r="H2055" s="53" t="s">
        <v>142</v>
      </c>
    </row>
    <row r="2056" spans="8:8" ht="15.75" thickBot="1">
      <c r="H2056" s="53" t="s">
        <v>142</v>
      </c>
    </row>
    <row r="2057" spans="8:8" ht="15.75" thickBot="1">
      <c r="H2057" s="53" t="s">
        <v>142</v>
      </c>
    </row>
    <row r="2058" spans="8:8" ht="15.75" thickBot="1">
      <c r="H2058" s="53" t="s">
        <v>142</v>
      </c>
    </row>
    <row r="2059" spans="8:8" ht="15.75" thickBot="1">
      <c r="H2059" s="53" t="s">
        <v>142</v>
      </c>
    </row>
    <row r="2060" spans="8:8" ht="15.75" thickBot="1">
      <c r="H2060" s="53" t="s">
        <v>142</v>
      </c>
    </row>
    <row r="2061" spans="8:8" ht="15.75" thickBot="1">
      <c r="H2061" s="53" t="s">
        <v>142</v>
      </c>
    </row>
    <row r="2062" spans="8:8" ht="15.75" thickBot="1">
      <c r="H2062" s="53" t="s">
        <v>142</v>
      </c>
    </row>
    <row r="2063" spans="8:8" ht="15.75" thickBot="1">
      <c r="H2063" s="53" t="s">
        <v>142</v>
      </c>
    </row>
    <row r="2064" spans="8:8" ht="15.75" thickBot="1">
      <c r="H2064" s="53" t="s">
        <v>142</v>
      </c>
    </row>
    <row r="2065" spans="8:8" ht="15.75" thickBot="1">
      <c r="H2065" s="53" t="s">
        <v>142</v>
      </c>
    </row>
    <row r="2066" spans="8:8" ht="15.75" thickBot="1">
      <c r="H2066" s="53" t="s">
        <v>142</v>
      </c>
    </row>
    <row r="2067" spans="8:8" ht="15.75" thickBot="1">
      <c r="H2067" s="53" t="s">
        <v>142</v>
      </c>
    </row>
    <row r="2069" spans="8:8" ht="15.75" thickBot="1"/>
    <row r="2070" spans="8:8" ht="15.75" thickBot="1">
      <c r="H2070" s="57"/>
    </row>
    <row r="2071" spans="8:8" ht="15.75" thickBot="1">
      <c r="H2071" s="51" t="s">
        <v>140</v>
      </c>
    </row>
    <row r="2072" spans="8:8" ht="15.75" thickBot="1">
      <c r="H2072" s="53" t="s">
        <v>142</v>
      </c>
    </row>
    <row r="2073" spans="8:8" ht="15.75" thickBot="1">
      <c r="H2073" s="53" t="s">
        <v>142</v>
      </c>
    </row>
    <row r="2074" spans="8:8" ht="15.75" thickBot="1">
      <c r="H2074" s="53" t="s">
        <v>142</v>
      </c>
    </row>
    <row r="2075" spans="8:8" ht="15.75" thickBot="1">
      <c r="H2075" s="53" t="s">
        <v>142</v>
      </c>
    </row>
    <row r="2076" spans="8:8" ht="15.75" thickBot="1">
      <c r="H2076" s="53" t="s">
        <v>142</v>
      </c>
    </row>
    <row r="2077" spans="8:8" ht="15.75" thickBot="1">
      <c r="H2077" s="53" t="s">
        <v>142</v>
      </c>
    </row>
    <row r="2078" spans="8:8" ht="15.75" thickBot="1">
      <c r="H2078" s="53" t="s">
        <v>142</v>
      </c>
    </row>
    <row r="2079" spans="8:8" ht="15.75" thickBot="1">
      <c r="H2079" s="53" t="s">
        <v>142</v>
      </c>
    </row>
    <row r="2080" spans="8:8" ht="15.75" thickBot="1">
      <c r="H2080" s="53" t="s">
        <v>142</v>
      </c>
    </row>
    <row r="2081" spans="8:8" ht="15.75" thickBot="1">
      <c r="H2081" s="53" t="s">
        <v>142</v>
      </c>
    </row>
    <row r="2082" spans="8:8" ht="15.75" thickBot="1">
      <c r="H2082" s="53" t="s">
        <v>142</v>
      </c>
    </row>
    <row r="2083" spans="8:8" ht="15.75" thickBot="1">
      <c r="H2083" s="53" t="s">
        <v>142</v>
      </c>
    </row>
    <row r="2084" spans="8:8" ht="15.75" thickBot="1">
      <c r="H2084" s="53" t="s">
        <v>142</v>
      </c>
    </row>
    <row r="2085" spans="8:8" ht="15.75" thickBot="1">
      <c r="H2085" s="53" t="s">
        <v>142</v>
      </c>
    </row>
    <row r="2086" spans="8:8" ht="15.75" thickBot="1">
      <c r="H2086" s="53" t="s">
        <v>142</v>
      </c>
    </row>
    <row r="2087" spans="8:8" ht="15.75" thickBot="1">
      <c r="H2087" s="53" t="s">
        <v>142</v>
      </c>
    </row>
    <row r="2088" spans="8:8" ht="15.75" thickBot="1">
      <c r="H2088" s="53" t="s">
        <v>142</v>
      </c>
    </row>
    <row r="2089" spans="8:8" ht="15.75" thickBot="1">
      <c r="H2089" s="53" t="s">
        <v>142</v>
      </c>
    </row>
    <row r="2090" spans="8:8" ht="15.75" thickBot="1">
      <c r="H2090" s="53" t="s">
        <v>142</v>
      </c>
    </row>
    <row r="2091" spans="8:8" ht="15.75" thickBot="1">
      <c r="H2091" s="53" t="s">
        <v>142</v>
      </c>
    </row>
    <row r="2092" spans="8:8" ht="15.75" thickBot="1">
      <c r="H2092" s="53" t="s">
        <v>142</v>
      </c>
    </row>
    <row r="2093" spans="8:8" ht="15.75" thickBot="1">
      <c r="H2093" s="53" t="s">
        <v>142</v>
      </c>
    </row>
    <row r="2094" spans="8:8" ht="15.75" thickBot="1">
      <c r="H2094" s="53" t="s">
        <v>142</v>
      </c>
    </row>
    <row r="2096" spans="8:8" ht="15.75" thickBot="1"/>
    <row r="2097" spans="8:8" ht="15.75" thickBot="1">
      <c r="H2097" s="57"/>
    </row>
    <row r="2098" spans="8:8" ht="15.75" thickBot="1">
      <c r="H2098" s="51" t="s">
        <v>140</v>
      </c>
    </row>
    <row r="2099" spans="8:8" ht="15.75" thickBot="1">
      <c r="H2099" s="53" t="s">
        <v>142</v>
      </c>
    </row>
    <row r="2100" spans="8:8" ht="15.75" thickBot="1">
      <c r="H2100" s="53" t="s">
        <v>142</v>
      </c>
    </row>
    <row r="2101" spans="8:8" ht="15.75" thickBot="1">
      <c r="H2101" s="53" t="s">
        <v>142</v>
      </c>
    </row>
    <row r="2102" spans="8:8" ht="15.75" thickBot="1">
      <c r="H2102" s="53" t="s">
        <v>142</v>
      </c>
    </row>
    <row r="2103" spans="8:8" ht="15.75" thickBot="1">
      <c r="H2103" s="53" t="s">
        <v>142</v>
      </c>
    </row>
    <row r="2104" spans="8:8" ht="15.75" thickBot="1">
      <c r="H2104" s="53" t="s">
        <v>142</v>
      </c>
    </row>
    <row r="2105" spans="8:8" ht="15.75" thickBot="1">
      <c r="H2105" s="53" t="s">
        <v>142</v>
      </c>
    </row>
    <row r="2106" spans="8:8" ht="15.75" thickBot="1">
      <c r="H2106" s="53" t="s">
        <v>142</v>
      </c>
    </row>
    <row r="2107" spans="8:8" ht="15.75" thickBot="1">
      <c r="H2107" s="53" t="s">
        <v>142</v>
      </c>
    </row>
    <row r="2108" spans="8:8" ht="15.75" thickBot="1">
      <c r="H2108" s="53" t="s">
        <v>142</v>
      </c>
    </row>
    <row r="2109" spans="8:8" ht="15.75" thickBot="1">
      <c r="H2109" s="53" t="s">
        <v>142</v>
      </c>
    </row>
    <row r="2110" spans="8:8" ht="15.75" thickBot="1">
      <c r="H2110" s="53" t="s">
        <v>142</v>
      </c>
    </row>
    <row r="2111" spans="8:8" ht="15.75" thickBot="1">
      <c r="H2111" s="53" t="s">
        <v>142</v>
      </c>
    </row>
    <row r="2112" spans="8:8" ht="15.75" thickBot="1">
      <c r="H2112" s="53" t="s">
        <v>142</v>
      </c>
    </row>
    <row r="2113" spans="8:8" ht="15.75" thickBot="1">
      <c r="H2113" s="53" t="s">
        <v>142</v>
      </c>
    </row>
    <row r="2114" spans="8:8" ht="15.75" thickBot="1">
      <c r="H2114" s="53" t="s">
        <v>142</v>
      </c>
    </row>
    <row r="2115" spans="8:8" ht="15.75" thickBot="1">
      <c r="H2115" s="53" t="s">
        <v>142</v>
      </c>
    </row>
    <row r="2116" spans="8:8" ht="15.75" thickBot="1">
      <c r="H2116" s="53" t="s">
        <v>142</v>
      </c>
    </row>
    <row r="2117" spans="8:8" ht="15.75" thickBot="1">
      <c r="H2117" s="53" t="s">
        <v>142</v>
      </c>
    </row>
    <row r="2118" spans="8:8" ht="15.75" thickBot="1">
      <c r="H2118" s="53" t="s">
        <v>142</v>
      </c>
    </row>
    <row r="2119" spans="8:8" ht="15.75" thickBot="1">
      <c r="H2119" s="53" t="s">
        <v>142</v>
      </c>
    </row>
    <row r="2123" spans="8:8" ht="15.75" thickBot="1"/>
    <row r="2124" spans="8:8" ht="15.75" thickBot="1">
      <c r="H2124" s="57"/>
    </row>
    <row r="2125" spans="8:8" ht="15.75" thickBot="1">
      <c r="H2125" s="51" t="s">
        <v>140</v>
      </c>
    </row>
    <row r="2126" spans="8:8" ht="15.75" thickBot="1">
      <c r="H2126" s="53" t="s">
        <v>142</v>
      </c>
    </row>
    <row r="2127" spans="8:8" ht="15.75" thickBot="1">
      <c r="H2127" s="53" t="s">
        <v>142</v>
      </c>
    </row>
    <row r="2128" spans="8:8" ht="15.75" thickBot="1">
      <c r="H2128" s="53" t="s">
        <v>142</v>
      </c>
    </row>
    <row r="2129" spans="8:8" ht="15.75" thickBot="1">
      <c r="H2129" s="53" t="s">
        <v>142</v>
      </c>
    </row>
    <row r="2130" spans="8:8" ht="15.75" thickBot="1">
      <c r="H2130" s="53" t="s">
        <v>142</v>
      </c>
    </row>
    <row r="2131" spans="8:8" ht="15.75" thickBot="1">
      <c r="H2131" s="53" t="s">
        <v>142</v>
      </c>
    </row>
    <row r="2132" spans="8:8" ht="15.75" thickBot="1">
      <c r="H2132" s="53" t="s">
        <v>142</v>
      </c>
    </row>
    <row r="2133" spans="8:8" ht="15.75" thickBot="1">
      <c r="H2133" s="53" t="s">
        <v>142</v>
      </c>
    </row>
    <row r="2134" spans="8:8" ht="15.75" thickBot="1">
      <c r="H2134" s="53" t="s">
        <v>142</v>
      </c>
    </row>
    <row r="2135" spans="8:8" ht="15.75" thickBot="1">
      <c r="H2135" s="53" t="s">
        <v>142</v>
      </c>
    </row>
    <row r="2136" spans="8:8" ht="15.75" thickBot="1">
      <c r="H2136" s="53" t="s">
        <v>142</v>
      </c>
    </row>
    <row r="2137" spans="8:8" ht="15.75" thickBot="1">
      <c r="H2137" s="53" t="s">
        <v>142</v>
      </c>
    </row>
    <row r="2138" spans="8:8" ht="15.75" thickBot="1">
      <c r="H2138" s="53" t="s">
        <v>142</v>
      </c>
    </row>
    <row r="2139" spans="8:8" ht="15.75" thickBot="1">
      <c r="H2139" s="53" t="s">
        <v>142</v>
      </c>
    </row>
    <row r="2140" spans="8:8" ht="15.75" thickBot="1">
      <c r="H2140" s="53" t="s">
        <v>142</v>
      </c>
    </row>
    <row r="2141" spans="8:8" ht="15.75" thickBot="1">
      <c r="H2141" s="53" t="s">
        <v>142</v>
      </c>
    </row>
    <row r="2142" spans="8:8" ht="15.75" thickBot="1">
      <c r="H2142" s="53" t="s">
        <v>142</v>
      </c>
    </row>
    <row r="2143" spans="8:8" ht="15.75" thickBot="1">
      <c r="H2143" s="53" t="s">
        <v>142</v>
      </c>
    </row>
    <row r="2144" spans="8:8" ht="15.75" thickBot="1">
      <c r="H2144" s="53" t="s">
        <v>142</v>
      </c>
    </row>
    <row r="2145" spans="8:8" ht="15.75" thickBot="1">
      <c r="H2145" s="53" t="s">
        <v>142</v>
      </c>
    </row>
    <row r="2147" spans="8:8" ht="15.75" thickBot="1"/>
    <row r="2148" spans="8:8" ht="15.75" thickBot="1">
      <c r="H2148" s="57"/>
    </row>
    <row r="2149" spans="8:8" ht="15.75" thickBot="1">
      <c r="H2149" s="51" t="s">
        <v>140</v>
      </c>
    </row>
    <row r="2150" spans="8:8" ht="15.75" thickBot="1">
      <c r="H2150" s="53" t="s">
        <v>142</v>
      </c>
    </row>
    <row r="2151" spans="8:8" ht="15.75" thickBot="1">
      <c r="H2151" s="53" t="s">
        <v>142</v>
      </c>
    </row>
    <row r="2152" spans="8:8" ht="15.75" thickBot="1">
      <c r="H2152" s="53" t="s">
        <v>142</v>
      </c>
    </row>
    <row r="2153" spans="8:8" ht="15.75" thickBot="1">
      <c r="H2153" s="53" t="s">
        <v>142</v>
      </c>
    </row>
    <row r="2154" spans="8:8" ht="15.75" thickBot="1">
      <c r="H2154" s="53" t="s">
        <v>142</v>
      </c>
    </row>
    <row r="2155" spans="8:8" ht="15.75" thickBot="1">
      <c r="H2155" s="53" t="s">
        <v>142</v>
      </c>
    </row>
    <row r="2156" spans="8:8" ht="15.75" thickBot="1">
      <c r="H2156" s="53" t="s">
        <v>142</v>
      </c>
    </row>
    <row r="2157" spans="8:8" ht="15.75" thickBot="1">
      <c r="H2157" s="53" t="s">
        <v>142</v>
      </c>
    </row>
    <row r="2158" spans="8:8" ht="15.75" thickBot="1">
      <c r="H2158" s="53" t="s">
        <v>142</v>
      </c>
    </row>
    <row r="2159" spans="8:8" ht="15.75" thickBot="1">
      <c r="H2159" s="53" t="s">
        <v>142</v>
      </c>
    </row>
    <row r="2160" spans="8:8" ht="15.75" thickBot="1">
      <c r="H2160" s="53" t="s">
        <v>142</v>
      </c>
    </row>
    <row r="2161" spans="8:8" ht="15.75" thickBot="1">
      <c r="H2161" s="53" t="s">
        <v>142</v>
      </c>
    </row>
    <row r="2162" spans="8:8" ht="15.75" thickBot="1">
      <c r="H2162" s="53" t="s">
        <v>142</v>
      </c>
    </row>
    <row r="2163" spans="8:8" ht="15.75" thickBot="1">
      <c r="H2163" s="53" t="s">
        <v>142</v>
      </c>
    </row>
    <row r="2164" spans="8:8" ht="15.75" thickBot="1">
      <c r="H2164" s="53" t="s">
        <v>142</v>
      </c>
    </row>
    <row r="2165" spans="8:8" ht="15.75" thickBot="1">
      <c r="H2165" s="53" t="s">
        <v>142</v>
      </c>
    </row>
    <row r="2166" spans="8:8" ht="15.75" thickBot="1">
      <c r="H2166" s="53" t="s">
        <v>142</v>
      </c>
    </row>
    <row r="2167" spans="8:8" ht="15.75" thickBot="1">
      <c r="H2167" s="53" t="s">
        <v>142</v>
      </c>
    </row>
    <row r="2168" spans="8:8" ht="15.75" thickBot="1">
      <c r="H2168" s="53" t="s">
        <v>142</v>
      </c>
    </row>
    <row r="2169" spans="8:8" ht="15.75" thickBot="1">
      <c r="H2169" s="53" t="s">
        <v>142</v>
      </c>
    </row>
    <row r="2170" spans="8:8" ht="15.75" thickBot="1">
      <c r="H2170" s="53" t="s">
        <v>142</v>
      </c>
    </row>
    <row r="2171" spans="8:8" ht="15.75" thickBot="1">
      <c r="H2171" s="53" t="s">
        <v>142</v>
      </c>
    </row>
    <row r="2172" spans="8:8" ht="15.75" thickBot="1">
      <c r="H2172" s="53" t="s">
        <v>142</v>
      </c>
    </row>
    <row r="2173" spans="8:8" ht="15.75" thickBot="1">
      <c r="H2173" s="53" t="s">
        <v>143</v>
      </c>
    </row>
    <row r="2174" spans="8:8" ht="15.75" thickBot="1">
      <c r="H2174" s="53" t="s">
        <v>143</v>
      </c>
    </row>
    <row r="2175" spans="8:8" ht="15.75" thickBot="1">
      <c r="H2175" s="53" t="s">
        <v>143</v>
      </c>
    </row>
    <row r="2176" spans="8:8" ht="15.75" thickBot="1">
      <c r="H2176" s="53" t="s">
        <v>143</v>
      </c>
    </row>
    <row r="2177" spans="8:8" ht="15.75" thickBot="1">
      <c r="H2177" s="53" t="s">
        <v>143</v>
      </c>
    </row>
    <row r="2178" spans="8:8" ht="15.75" thickBot="1">
      <c r="H2178" s="53" t="s">
        <v>143</v>
      </c>
    </row>
    <row r="2179" spans="8:8" ht="15.75" thickBot="1">
      <c r="H2179" s="53" t="s">
        <v>143</v>
      </c>
    </row>
    <row r="2180" spans="8:8" ht="15.75" thickBot="1">
      <c r="H2180" s="53" t="s">
        <v>143</v>
      </c>
    </row>
    <row r="2181" spans="8:8" ht="15.75" thickBot="1">
      <c r="H2181" s="53" t="s">
        <v>143</v>
      </c>
    </row>
    <row r="2182" spans="8:8" ht="15.75" thickBot="1">
      <c r="H2182" s="53" t="s">
        <v>143</v>
      </c>
    </row>
    <row r="2183" spans="8:8" ht="15.75" thickBot="1">
      <c r="H2183" s="53" t="s">
        <v>143</v>
      </c>
    </row>
    <row r="2184" spans="8:8" ht="15.75" thickBot="1">
      <c r="H2184" s="53" t="s">
        <v>143</v>
      </c>
    </row>
    <row r="2185" spans="8:8" ht="15.75" thickBot="1">
      <c r="H2185" s="53" t="s">
        <v>143</v>
      </c>
    </row>
    <row r="2186" spans="8:8" ht="15.75" thickBot="1">
      <c r="H2186" s="53" t="s">
        <v>143</v>
      </c>
    </row>
    <row r="2187" spans="8:8" ht="15.75" thickBot="1">
      <c r="H2187" s="53" t="s">
        <v>143</v>
      </c>
    </row>
    <row r="2188" spans="8:8" ht="15.75" thickBot="1">
      <c r="H2188" s="53" t="s">
        <v>143</v>
      </c>
    </row>
    <row r="2189" spans="8:8" ht="15.75" thickBot="1">
      <c r="H2189" s="53" t="s">
        <v>143</v>
      </c>
    </row>
    <row r="2190" spans="8:8" ht="15.75" thickBot="1">
      <c r="H2190" s="53" t="s">
        <v>143</v>
      </c>
    </row>
    <row r="2191" spans="8:8" ht="15.75" thickBot="1">
      <c r="H2191" s="53" t="s">
        <v>143</v>
      </c>
    </row>
    <row r="2192" spans="8:8" ht="15.75" thickBot="1">
      <c r="H2192" s="53" t="s">
        <v>143</v>
      </c>
    </row>
    <row r="2193" spans="8:8" ht="15.75" thickBot="1">
      <c r="H2193" s="53" t="s">
        <v>143</v>
      </c>
    </row>
    <row r="2194" spans="8:8" ht="15.75" thickBot="1">
      <c r="H2194" s="53" t="s">
        <v>143</v>
      </c>
    </row>
    <row r="2195" spans="8:8" ht="15.75" thickBot="1">
      <c r="H2195" s="53" t="s">
        <v>143</v>
      </c>
    </row>
    <row r="2196" spans="8:8" ht="15.75" thickBot="1">
      <c r="H2196" s="53" t="s">
        <v>143</v>
      </c>
    </row>
    <row r="2197" spans="8:8" ht="15.75" thickBot="1">
      <c r="H2197" s="53" t="s">
        <v>143</v>
      </c>
    </row>
    <row r="2198" spans="8:8" ht="15.75" thickBot="1">
      <c r="H2198" s="53" t="s">
        <v>143</v>
      </c>
    </row>
    <row r="2199" spans="8:8" ht="15.75" thickBot="1">
      <c r="H2199" s="53" t="s">
        <v>143</v>
      </c>
    </row>
    <row r="2200" spans="8:8" ht="15.75" thickBot="1">
      <c r="H2200" s="53" t="s">
        <v>143</v>
      </c>
    </row>
    <row r="2201" spans="8:8" ht="15.75" thickBot="1">
      <c r="H2201" s="53" t="s">
        <v>143</v>
      </c>
    </row>
    <row r="2202" spans="8:8" ht="15.75" thickBot="1">
      <c r="H2202" s="53" t="s">
        <v>143</v>
      </c>
    </row>
    <row r="2203" spans="8:8" ht="15.75" thickBot="1">
      <c r="H2203" s="53" t="s">
        <v>143</v>
      </c>
    </row>
    <row r="2205" spans="8:8" ht="15.75" thickBot="1"/>
    <row r="2206" spans="8:8" ht="15.75" thickBot="1">
      <c r="H2206" s="58"/>
    </row>
    <row r="2207" spans="8:8" ht="15.75" thickBot="1">
      <c r="H2207" s="51" t="s">
        <v>141</v>
      </c>
    </row>
    <row r="2208" spans="8:8" ht="15.75" thickBot="1">
      <c r="H2208" s="53" t="s">
        <v>143</v>
      </c>
    </row>
    <row r="2209" spans="8:8" ht="15.75" thickBot="1">
      <c r="H2209" s="53" t="s">
        <v>143</v>
      </c>
    </row>
    <row r="2210" spans="8:8" ht="15.75" thickBot="1">
      <c r="H2210" s="53" t="s">
        <v>143</v>
      </c>
    </row>
    <row r="2211" spans="8:8" ht="15.75" thickBot="1">
      <c r="H2211" s="53" t="s">
        <v>143</v>
      </c>
    </row>
    <row r="2212" spans="8:8" ht="15.75" thickBot="1">
      <c r="H2212" s="53" t="s">
        <v>143</v>
      </c>
    </row>
    <row r="2213" spans="8:8" ht="15.75" thickBot="1">
      <c r="H2213" s="53" t="s">
        <v>143</v>
      </c>
    </row>
    <row r="2214" spans="8:8" ht="15.75" thickBot="1">
      <c r="H2214" s="53" t="s">
        <v>143</v>
      </c>
    </row>
    <row r="2217" spans="8:8" ht="15.75" thickBot="1"/>
    <row r="2218" spans="8:8" ht="15.75" thickBot="1">
      <c r="H2218" s="58"/>
    </row>
    <row r="2219" spans="8:8" ht="15.75" thickBot="1">
      <c r="H2219" s="51" t="s">
        <v>141</v>
      </c>
    </row>
    <row r="2220" spans="8:8" ht="15.75" thickBot="1">
      <c r="H2220" s="53" t="s">
        <v>143</v>
      </c>
    </row>
    <row r="2221" spans="8:8" ht="15.75" thickBot="1">
      <c r="H2221" s="53" t="s">
        <v>143</v>
      </c>
    </row>
    <row r="2223" spans="8:8" ht="15.75" thickBot="1"/>
    <row r="2224" spans="8:8" ht="15.75" thickBot="1">
      <c r="H2224" s="58"/>
    </row>
    <row r="2225" spans="8:8" ht="15.75" thickBot="1">
      <c r="H2225" s="51" t="s">
        <v>141</v>
      </c>
    </row>
    <row r="2226" spans="8:8" ht="15.75" thickBot="1">
      <c r="H2226" s="53" t="s">
        <v>143</v>
      </c>
    </row>
    <row r="2227" spans="8:8" ht="15.75" thickBot="1">
      <c r="H2227" s="53" t="s">
        <v>143</v>
      </c>
    </row>
    <row r="2228" spans="8:8" ht="15.75" thickBot="1">
      <c r="H2228" s="53" t="s">
        <v>143</v>
      </c>
    </row>
    <row r="2229" spans="8:8" ht="15.75" thickBot="1">
      <c r="H2229" s="53" t="s">
        <v>143</v>
      </c>
    </row>
    <row r="2230" spans="8:8" ht="15.75" thickBot="1">
      <c r="H2230" s="53" t="s">
        <v>143</v>
      </c>
    </row>
    <row r="2231" spans="8:8" ht="15.75" thickBot="1">
      <c r="H2231" s="53" t="s">
        <v>143</v>
      </c>
    </row>
    <row r="2232" spans="8:8" ht="15.75" thickBot="1">
      <c r="H2232" s="53" t="s">
        <v>143</v>
      </c>
    </row>
    <row r="2233" spans="8:8" ht="15.75" thickBot="1">
      <c r="H2233" s="53" t="s">
        <v>143</v>
      </c>
    </row>
    <row r="2234" spans="8:8" ht="15.75" thickBot="1">
      <c r="H2234" s="53" t="s">
        <v>143</v>
      </c>
    </row>
    <row r="2235" spans="8:8" ht="15.75" thickBot="1">
      <c r="H2235" s="53" t="s">
        <v>143</v>
      </c>
    </row>
    <row r="2236" spans="8:8" ht="15.75" thickBot="1">
      <c r="H2236" s="53" t="s">
        <v>143</v>
      </c>
    </row>
    <row r="2237" spans="8:8" ht="15.75" thickBot="1">
      <c r="H2237" s="53" t="s">
        <v>143</v>
      </c>
    </row>
    <row r="2238" spans="8:8" ht="15.75" thickBot="1">
      <c r="H2238" s="53" t="s">
        <v>143</v>
      </c>
    </row>
    <row r="2239" spans="8:8" ht="15.75" thickBot="1">
      <c r="H2239" s="53" t="s">
        <v>143</v>
      </c>
    </row>
    <row r="2240" spans="8:8" ht="15.75" thickBot="1">
      <c r="H2240" s="53" t="s">
        <v>143</v>
      </c>
    </row>
    <row r="2241" spans="8:8" ht="15.75" thickBot="1">
      <c r="H2241" s="53" t="s">
        <v>143</v>
      </c>
    </row>
    <row r="2242" spans="8:8" ht="15.75" thickBot="1">
      <c r="H2242" s="53" t="s">
        <v>143</v>
      </c>
    </row>
    <row r="2243" spans="8:8" ht="15.75" thickBot="1">
      <c r="H2243" s="53" t="s">
        <v>143</v>
      </c>
    </row>
    <row r="2244" spans="8:8" ht="15.75" thickBot="1">
      <c r="H2244" s="53" t="s">
        <v>143</v>
      </c>
    </row>
    <row r="2245" spans="8:8" ht="15.75" thickBot="1">
      <c r="H2245" s="53" t="s">
        <v>143</v>
      </c>
    </row>
    <row r="2248" spans="8:8" ht="15.75" thickBot="1"/>
    <row r="2249" spans="8:8" ht="15.75" thickBot="1">
      <c r="H2249" s="58"/>
    </row>
    <row r="2250" spans="8:8" ht="15.75" thickBot="1">
      <c r="H2250" s="51" t="s">
        <v>141</v>
      </c>
    </row>
    <row r="2251" spans="8:8" ht="15.75" thickBot="1">
      <c r="H2251" s="53" t="s">
        <v>143</v>
      </c>
    </row>
    <row r="2252" spans="8:8" ht="15.75" thickBot="1">
      <c r="H2252" s="53" t="s">
        <v>143</v>
      </c>
    </row>
    <row r="2253" spans="8:8" ht="15.75" thickBot="1">
      <c r="H2253" s="53" t="s">
        <v>143</v>
      </c>
    </row>
    <row r="2254" spans="8:8" ht="15.75" thickBot="1">
      <c r="H2254" s="53" t="s">
        <v>143</v>
      </c>
    </row>
    <row r="2255" spans="8:8" ht="15.75" thickBot="1">
      <c r="H2255" s="53" t="s">
        <v>143</v>
      </c>
    </row>
    <row r="2256" spans="8:8" ht="15.75" thickBot="1">
      <c r="H2256" s="53" t="s">
        <v>143</v>
      </c>
    </row>
    <row r="2257" spans="8:8" ht="15.75" thickBot="1">
      <c r="H2257" s="53" t="s">
        <v>143</v>
      </c>
    </row>
    <row r="2258" spans="8:8" ht="15.75" thickBot="1">
      <c r="H2258" s="53" t="s">
        <v>143</v>
      </c>
    </row>
    <row r="2259" spans="8:8" ht="15.75" thickBot="1">
      <c r="H2259" s="53" t="s">
        <v>143</v>
      </c>
    </row>
    <row r="2260" spans="8:8" ht="15.75" thickBot="1">
      <c r="H2260" s="53" t="s">
        <v>143</v>
      </c>
    </row>
    <row r="2261" spans="8:8" ht="15.75" thickBot="1">
      <c r="H2261" s="53" t="s">
        <v>143</v>
      </c>
    </row>
    <row r="2262" spans="8:8" ht="15.75" thickBot="1">
      <c r="H2262" s="53" t="s">
        <v>143</v>
      </c>
    </row>
    <row r="2263" spans="8:8" ht="15.75" thickBot="1">
      <c r="H2263" s="53" t="s">
        <v>143</v>
      </c>
    </row>
    <row r="2264" spans="8:8" ht="15.75" thickBot="1">
      <c r="H2264" s="53" t="s">
        <v>143</v>
      </c>
    </row>
    <row r="2265" spans="8:8" ht="15.75" thickBot="1">
      <c r="H2265" s="53" t="s">
        <v>143</v>
      </c>
    </row>
    <row r="2266" spans="8:8" ht="15.75" thickBot="1">
      <c r="H2266" s="53" t="s">
        <v>143</v>
      </c>
    </row>
    <row r="2267" spans="8:8" ht="15.75" thickBot="1">
      <c r="H2267" s="53" t="s">
        <v>143</v>
      </c>
    </row>
    <row r="2268" spans="8:8" ht="15.75" thickBot="1">
      <c r="H2268" s="53" t="s">
        <v>143</v>
      </c>
    </row>
    <row r="2269" spans="8:8" ht="15.75" thickBot="1">
      <c r="H2269" s="53" t="s">
        <v>143</v>
      </c>
    </row>
    <row r="2270" spans="8:8" ht="15.75" thickBot="1">
      <c r="H2270" s="53" t="s">
        <v>143</v>
      </c>
    </row>
    <row r="2271" spans="8:8" ht="15.75" thickBot="1">
      <c r="H2271" s="53" t="s">
        <v>143</v>
      </c>
    </row>
    <row r="2272" spans="8:8" ht="15.75" thickBot="1">
      <c r="H2272" s="53" t="s">
        <v>143</v>
      </c>
    </row>
    <row r="2275" spans="8:8" ht="15.75" thickBot="1"/>
    <row r="2276" spans="8:8" ht="15.75" thickBot="1">
      <c r="H2276" s="58"/>
    </row>
    <row r="2277" spans="8:8" ht="15.75" thickBot="1">
      <c r="H2277" s="51" t="s">
        <v>141</v>
      </c>
    </row>
    <row r="2278" spans="8:8" ht="15.75" thickBot="1">
      <c r="H2278" s="53" t="s">
        <v>143</v>
      </c>
    </row>
    <row r="2279" spans="8:8" ht="15.75" thickBot="1">
      <c r="H2279" s="53" t="s">
        <v>143</v>
      </c>
    </row>
    <row r="2280" spans="8:8" ht="15.75" thickBot="1">
      <c r="H2280" s="53" t="s">
        <v>143</v>
      </c>
    </row>
    <row r="2281" spans="8:8" ht="15.75" thickBot="1">
      <c r="H2281" s="53" t="s">
        <v>143</v>
      </c>
    </row>
    <row r="2282" spans="8:8" ht="15.75" thickBot="1">
      <c r="H2282" s="53" t="s">
        <v>143</v>
      </c>
    </row>
    <row r="2283" spans="8:8" ht="15.75" thickBot="1">
      <c r="H2283" s="53" t="s">
        <v>143</v>
      </c>
    </row>
    <row r="2284" spans="8:8" ht="15.75" thickBot="1">
      <c r="H2284" s="53" t="s">
        <v>143</v>
      </c>
    </row>
    <row r="2285" spans="8:8" ht="15.75" thickBot="1">
      <c r="H2285" s="53" t="s">
        <v>143</v>
      </c>
    </row>
    <row r="2286" spans="8:8" ht="15.75" thickBot="1">
      <c r="H2286" s="53" t="s">
        <v>143</v>
      </c>
    </row>
    <row r="2287" spans="8:8" ht="15.75" thickBot="1">
      <c r="H2287" s="53" t="s">
        <v>143</v>
      </c>
    </row>
    <row r="2288" spans="8:8" ht="15.75" thickBot="1">
      <c r="H2288" s="53" t="s">
        <v>143</v>
      </c>
    </row>
    <row r="2289" spans="8:8" ht="15.75" thickBot="1">
      <c r="H2289" s="53" t="s">
        <v>143</v>
      </c>
    </row>
    <row r="2290" spans="8:8" ht="15.75" thickBot="1">
      <c r="H2290" s="53" t="s">
        <v>143</v>
      </c>
    </row>
    <row r="2291" spans="8:8" ht="15.75" thickBot="1">
      <c r="H2291" s="53" t="s">
        <v>143</v>
      </c>
    </row>
    <row r="2292" spans="8:8" ht="15.75" thickBot="1">
      <c r="H2292" s="53" t="s">
        <v>143</v>
      </c>
    </row>
    <row r="2293" spans="8:8" ht="15.75" thickBot="1">
      <c r="H2293" s="53" t="s">
        <v>143</v>
      </c>
    </row>
    <row r="2294" spans="8:8" ht="15.75" thickBot="1">
      <c r="H2294" s="53" t="s">
        <v>143</v>
      </c>
    </row>
    <row r="2295" spans="8:8" ht="15.75" thickBot="1">
      <c r="H2295" s="53" t="s">
        <v>143</v>
      </c>
    </row>
    <row r="2296" spans="8:8" ht="15.75" thickBot="1">
      <c r="H2296" s="53" t="s">
        <v>143</v>
      </c>
    </row>
    <row r="2297" spans="8:8" ht="15.75" thickBot="1">
      <c r="H2297" s="53" t="s">
        <v>143</v>
      </c>
    </row>
    <row r="2298" spans="8:8" ht="15.75" thickBot="1">
      <c r="H2298" s="53" t="s">
        <v>143</v>
      </c>
    </row>
    <row r="2299" spans="8:8" ht="15.75" thickBot="1">
      <c r="H2299" s="53" t="s">
        <v>143</v>
      </c>
    </row>
    <row r="2302" spans="8:8" ht="15.75" thickBot="1"/>
    <row r="2303" spans="8:8" ht="15.75" thickBot="1">
      <c r="H2303" s="58"/>
    </row>
    <row r="2304" spans="8:8" ht="15.75" thickBot="1">
      <c r="H2304" s="51" t="s">
        <v>141</v>
      </c>
    </row>
    <row r="2305" spans="8:8" ht="15.75" thickBot="1">
      <c r="H2305" s="53" t="s">
        <v>143</v>
      </c>
    </row>
    <row r="2306" spans="8:8" ht="15.75" thickBot="1">
      <c r="H2306" s="53" t="s">
        <v>143</v>
      </c>
    </row>
    <row r="2307" spans="8:8" ht="15.75" thickBot="1">
      <c r="H2307" s="53" t="s">
        <v>143</v>
      </c>
    </row>
    <row r="2308" spans="8:8" ht="15.75" thickBot="1">
      <c r="H2308" s="53" t="s">
        <v>143</v>
      </c>
    </row>
    <row r="2309" spans="8:8" ht="15.75" thickBot="1">
      <c r="H2309" s="53" t="s">
        <v>143</v>
      </c>
    </row>
    <row r="2310" spans="8:8" ht="15.75" thickBot="1">
      <c r="H2310" s="53" t="s">
        <v>143</v>
      </c>
    </row>
    <row r="2311" spans="8:8" ht="15.75" thickBot="1">
      <c r="H2311" s="53" t="s">
        <v>143</v>
      </c>
    </row>
    <row r="2312" spans="8:8" ht="15.75" thickBot="1">
      <c r="H2312" s="53" t="s">
        <v>143</v>
      </c>
    </row>
    <row r="2313" spans="8:8" ht="15.75" thickBot="1">
      <c r="H2313" s="53" t="s">
        <v>143</v>
      </c>
    </row>
    <row r="2314" spans="8:8" ht="15.75" thickBot="1">
      <c r="H2314" s="53" t="s">
        <v>143</v>
      </c>
    </row>
    <row r="2315" spans="8:8" ht="15.75" thickBot="1">
      <c r="H2315" s="53" t="s">
        <v>143</v>
      </c>
    </row>
    <row r="2316" spans="8:8" ht="15.75" thickBot="1">
      <c r="H2316" s="53" t="s">
        <v>143</v>
      </c>
    </row>
    <row r="2317" spans="8:8" ht="15.75" thickBot="1">
      <c r="H2317" s="53" t="s">
        <v>143</v>
      </c>
    </row>
    <row r="2318" spans="8:8" ht="15.75" thickBot="1">
      <c r="H2318" s="53" t="s">
        <v>143</v>
      </c>
    </row>
    <row r="2319" spans="8:8" ht="15.75" thickBot="1">
      <c r="H2319" s="53" t="s">
        <v>143</v>
      </c>
    </row>
    <row r="2320" spans="8:8" ht="15.75" thickBot="1">
      <c r="H2320" s="53" t="s">
        <v>143</v>
      </c>
    </row>
    <row r="2321" spans="8:8" ht="15.75" thickBot="1">
      <c r="H2321" s="53" t="s">
        <v>143</v>
      </c>
    </row>
    <row r="2322" spans="8:8" ht="15.75" thickBot="1">
      <c r="H2322" s="53" t="s">
        <v>143</v>
      </c>
    </row>
    <row r="2323" spans="8:8" ht="15.75" thickBot="1">
      <c r="H2323" s="53" t="s">
        <v>143</v>
      </c>
    </row>
    <row r="2324" spans="8:8" ht="15.75" thickBot="1">
      <c r="H2324" s="53" t="s">
        <v>143</v>
      </c>
    </row>
    <row r="2325" spans="8:8" ht="15.75" thickBot="1">
      <c r="H2325" s="53" t="s">
        <v>143</v>
      </c>
    </row>
    <row r="2328" spans="8:8" ht="15.75" thickBot="1"/>
    <row r="2329" spans="8:8" ht="15.75" thickBot="1">
      <c r="H2329" s="58"/>
    </row>
    <row r="2330" spans="8:8" ht="15.75" thickBot="1">
      <c r="H2330" s="51" t="s">
        <v>141</v>
      </c>
    </row>
    <row r="2331" spans="8:8" ht="15.75" thickBot="1">
      <c r="H2331" s="53" t="s">
        <v>143</v>
      </c>
    </row>
    <row r="2332" spans="8:8" ht="15.75" thickBot="1">
      <c r="H2332" s="53" t="s">
        <v>143</v>
      </c>
    </row>
    <row r="2333" spans="8:8" ht="15.75" thickBot="1">
      <c r="H2333" s="53" t="s">
        <v>143</v>
      </c>
    </row>
    <row r="2334" spans="8:8" ht="15.75" thickBot="1">
      <c r="H2334" s="53" t="s">
        <v>143</v>
      </c>
    </row>
    <row r="2335" spans="8:8" ht="15.75" thickBot="1">
      <c r="H2335" s="53" t="s">
        <v>143</v>
      </c>
    </row>
    <row r="2336" spans="8:8" ht="15.75" thickBot="1">
      <c r="H2336" s="53" t="s">
        <v>143</v>
      </c>
    </row>
    <row r="2337" spans="8:8" ht="15.75" thickBot="1">
      <c r="H2337" s="53" t="s">
        <v>143</v>
      </c>
    </row>
    <row r="2338" spans="8:8" ht="15.75" thickBot="1">
      <c r="H2338" s="53" t="s">
        <v>143</v>
      </c>
    </row>
    <row r="2339" spans="8:8" ht="15.75" thickBot="1">
      <c r="H2339" s="53" t="s">
        <v>143</v>
      </c>
    </row>
    <row r="2340" spans="8:8" ht="15.75" thickBot="1">
      <c r="H2340" s="53" t="s">
        <v>143</v>
      </c>
    </row>
    <row r="2341" spans="8:8" ht="15.75" thickBot="1">
      <c r="H2341" s="53" t="s">
        <v>143</v>
      </c>
    </row>
    <row r="2342" spans="8:8" ht="15.75" thickBot="1">
      <c r="H2342" s="53" t="s">
        <v>143</v>
      </c>
    </row>
    <row r="2343" spans="8:8" ht="15.75" thickBot="1">
      <c r="H2343" s="53" t="s">
        <v>143</v>
      </c>
    </row>
    <row r="2344" spans="8:8" ht="15.75" thickBot="1">
      <c r="H2344" s="53" t="s">
        <v>143</v>
      </c>
    </row>
    <row r="2345" spans="8:8" ht="15.75" thickBot="1">
      <c r="H2345" s="53" t="s">
        <v>143</v>
      </c>
    </row>
    <row r="2346" spans="8:8" ht="15.75" thickBot="1">
      <c r="H2346" s="53" t="s">
        <v>143</v>
      </c>
    </row>
    <row r="2347" spans="8:8" ht="15.75" thickBot="1">
      <c r="H2347" s="53" t="s">
        <v>143</v>
      </c>
    </row>
    <row r="2348" spans="8:8" ht="15.75" thickBot="1">
      <c r="H2348" s="53" t="s">
        <v>143</v>
      </c>
    </row>
    <row r="2349" spans="8:8" ht="15.75" thickBot="1">
      <c r="H2349" s="53" t="s">
        <v>143</v>
      </c>
    </row>
    <row r="2350" spans="8:8" ht="15.75" thickBot="1">
      <c r="H2350" s="53" t="s">
        <v>143</v>
      </c>
    </row>
    <row r="2351" spans="8:8" ht="15.75" thickBot="1">
      <c r="H2351" s="53" t="s">
        <v>143</v>
      </c>
    </row>
    <row r="2352" spans="8:8" ht="15.75" thickBot="1">
      <c r="H2352" s="53" t="s">
        <v>143</v>
      </c>
    </row>
    <row r="2355" spans="8:8" ht="15.75" thickBot="1"/>
    <row r="2356" spans="8:8" ht="15.75" thickBot="1">
      <c r="H2356" s="58"/>
    </row>
    <row r="2357" spans="8:8" ht="15.75" thickBot="1">
      <c r="H2357" s="51" t="s">
        <v>141</v>
      </c>
    </row>
    <row r="2358" spans="8:8" ht="15.75" thickBot="1">
      <c r="H2358" s="53" t="s">
        <v>143</v>
      </c>
    </row>
    <row r="2359" spans="8:8" ht="15.75" thickBot="1">
      <c r="H2359" s="53" t="s">
        <v>143</v>
      </c>
    </row>
    <row r="2360" spans="8:8" ht="15.75" thickBot="1">
      <c r="H2360" s="53" t="s">
        <v>143</v>
      </c>
    </row>
    <row r="2361" spans="8:8" ht="15.75" thickBot="1">
      <c r="H2361" s="53" t="s">
        <v>143</v>
      </c>
    </row>
    <row r="2362" spans="8:8" ht="15.75" thickBot="1">
      <c r="H2362" s="53" t="s">
        <v>143</v>
      </c>
    </row>
    <row r="2363" spans="8:8" ht="15.75" thickBot="1">
      <c r="H2363" s="53" t="s">
        <v>143</v>
      </c>
    </row>
    <row r="2364" spans="8:8" ht="15.75" thickBot="1">
      <c r="H2364" s="53" t="s">
        <v>143</v>
      </c>
    </row>
    <row r="2365" spans="8:8" ht="15.75" thickBot="1">
      <c r="H2365" s="53" t="s">
        <v>143</v>
      </c>
    </row>
    <row r="2366" spans="8:8" ht="15.75" thickBot="1">
      <c r="H2366" s="53" t="s">
        <v>143</v>
      </c>
    </row>
    <row r="2367" spans="8:8" ht="15.75" thickBot="1">
      <c r="H2367" s="53" t="s">
        <v>143</v>
      </c>
    </row>
    <row r="2368" spans="8:8" ht="15.75" thickBot="1">
      <c r="H2368" s="53" t="s">
        <v>143</v>
      </c>
    </row>
    <row r="2369" spans="8:8" ht="15.75" thickBot="1">
      <c r="H2369" s="53" t="s">
        <v>143</v>
      </c>
    </row>
    <row r="2370" spans="8:8" ht="15.75" thickBot="1">
      <c r="H2370" s="53" t="s">
        <v>143</v>
      </c>
    </row>
    <row r="2371" spans="8:8" ht="15.75" thickBot="1">
      <c r="H2371" s="53" t="s">
        <v>143</v>
      </c>
    </row>
    <row r="2372" spans="8:8" ht="15.75" thickBot="1">
      <c r="H2372" s="53" t="s">
        <v>143</v>
      </c>
    </row>
    <row r="2373" spans="8:8" ht="15.75" thickBot="1">
      <c r="H2373" s="53" t="s">
        <v>143</v>
      </c>
    </row>
    <row r="2374" spans="8:8" ht="15.75" thickBot="1">
      <c r="H2374" s="53" t="s">
        <v>143</v>
      </c>
    </row>
    <row r="2375" spans="8:8" ht="15.75" thickBot="1">
      <c r="H2375" s="53" t="s">
        <v>143</v>
      </c>
    </row>
    <row r="2376" spans="8:8" ht="15.75" thickBot="1">
      <c r="H2376" s="53" t="s">
        <v>143</v>
      </c>
    </row>
    <row r="2377" spans="8:8" ht="15.75" thickBot="1">
      <c r="H2377" s="53" t="s">
        <v>143</v>
      </c>
    </row>
    <row r="2378" spans="8:8" ht="15.75" thickBot="1">
      <c r="H2378" s="53" t="s">
        <v>143</v>
      </c>
    </row>
    <row r="2379" spans="8:8" ht="15.75" thickBot="1">
      <c r="H2379" s="53" t="s">
        <v>143</v>
      </c>
    </row>
    <row r="2380" spans="8:8" ht="15.75" thickBot="1">
      <c r="H2380" s="53" t="s">
        <v>143</v>
      </c>
    </row>
    <row r="2383" spans="8:8" ht="15.75" thickBot="1"/>
    <row r="2384" spans="8:8" ht="15.75" thickBot="1">
      <c r="H2384" s="58"/>
    </row>
    <row r="2385" spans="8:8" ht="15.75" thickBot="1">
      <c r="H2385" s="51" t="s">
        <v>141</v>
      </c>
    </row>
    <row r="2386" spans="8:8" ht="15.75" thickBot="1">
      <c r="H2386" s="53" t="s">
        <v>143</v>
      </c>
    </row>
    <row r="2387" spans="8:8" ht="15.75" thickBot="1">
      <c r="H2387" s="53" t="s">
        <v>143</v>
      </c>
    </row>
    <row r="2388" spans="8:8" ht="15.75" thickBot="1">
      <c r="H2388" s="53" t="s">
        <v>143</v>
      </c>
    </row>
    <row r="2389" spans="8:8" ht="15.75" thickBot="1">
      <c r="H2389" s="53" t="s">
        <v>143</v>
      </c>
    </row>
    <row r="2390" spans="8:8" ht="15.75" thickBot="1">
      <c r="H2390" s="53" t="s">
        <v>143</v>
      </c>
    </row>
    <row r="2391" spans="8:8" ht="15.75" thickBot="1">
      <c r="H2391" s="53" t="s">
        <v>143</v>
      </c>
    </row>
    <row r="2392" spans="8:8" ht="15.75" thickBot="1">
      <c r="H2392" s="53" t="s">
        <v>143</v>
      </c>
    </row>
    <row r="2393" spans="8:8" ht="15.75" thickBot="1">
      <c r="H2393" s="53" t="s">
        <v>143</v>
      </c>
    </row>
    <row r="2394" spans="8:8" ht="15.75" thickBot="1">
      <c r="H2394" s="53" t="s">
        <v>143</v>
      </c>
    </row>
    <row r="2395" spans="8:8" ht="15.75" thickBot="1">
      <c r="H2395" s="53" t="s">
        <v>143</v>
      </c>
    </row>
    <row r="2396" spans="8:8" ht="15.75" thickBot="1">
      <c r="H2396" s="53" t="s">
        <v>143</v>
      </c>
    </row>
    <row r="2397" spans="8:8" ht="15.75" thickBot="1">
      <c r="H2397" s="53" t="s">
        <v>143</v>
      </c>
    </row>
    <row r="2398" spans="8:8" ht="15.75" thickBot="1">
      <c r="H2398" s="53" t="s">
        <v>143</v>
      </c>
    </row>
    <row r="2399" spans="8:8" ht="15.75" thickBot="1">
      <c r="H2399" s="53" t="s">
        <v>143</v>
      </c>
    </row>
    <row r="2400" spans="8:8" ht="15.75" thickBot="1">
      <c r="H2400" s="53" t="s">
        <v>143</v>
      </c>
    </row>
    <row r="2401" spans="8:8" ht="15.75" thickBot="1">
      <c r="H2401" s="53" t="s">
        <v>143</v>
      </c>
    </row>
    <row r="2402" spans="8:8" ht="15.75" thickBot="1">
      <c r="H2402" s="53" t="s">
        <v>143</v>
      </c>
    </row>
    <row r="2403" spans="8:8" ht="15.75" thickBot="1">
      <c r="H2403" s="53" t="s">
        <v>143</v>
      </c>
    </row>
    <row r="2404" spans="8:8" ht="15.75" thickBot="1">
      <c r="H2404" s="53" t="s">
        <v>143</v>
      </c>
    </row>
    <row r="2405" spans="8:8" ht="15.75" thickBot="1">
      <c r="H2405" s="53" t="s">
        <v>143</v>
      </c>
    </row>
    <row r="2406" spans="8:8" ht="15.75" thickBot="1">
      <c r="H2406" s="53" t="s">
        <v>143</v>
      </c>
    </row>
    <row r="2408" spans="8:8" ht="15.75" thickBot="1"/>
    <row r="2409" spans="8:8" ht="15.75" thickBot="1">
      <c r="H2409" s="58"/>
    </row>
    <row r="2410" spans="8:8" ht="15.75" thickBot="1">
      <c r="H2410" s="51" t="s">
        <v>141</v>
      </c>
    </row>
    <row r="2411" spans="8:8" ht="15.75" thickBot="1">
      <c r="H2411" s="53" t="s">
        <v>143</v>
      </c>
    </row>
    <row r="2412" spans="8:8" ht="15.75" thickBot="1">
      <c r="H2412" s="53" t="s">
        <v>143</v>
      </c>
    </row>
    <row r="2413" spans="8:8" ht="15.75" thickBot="1">
      <c r="H2413" s="53" t="s">
        <v>143</v>
      </c>
    </row>
    <row r="2414" spans="8:8" ht="15.75" thickBot="1">
      <c r="H2414" s="53" t="s">
        <v>143</v>
      </c>
    </row>
    <row r="2415" spans="8:8" ht="15.75" thickBot="1">
      <c r="H2415" s="53" t="s">
        <v>143</v>
      </c>
    </row>
    <row r="2416" spans="8:8" ht="15.75" thickBot="1">
      <c r="H2416" s="53" t="s">
        <v>143</v>
      </c>
    </row>
    <row r="2417" spans="8:8" ht="15.75" thickBot="1">
      <c r="H2417" s="53" t="s">
        <v>143</v>
      </c>
    </row>
    <row r="2418" spans="8:8" ht="15.75" thickBot="1">
      <c r="H2418" s="53" t="s">
        <v>143</v>
      </c>
    </row>
    <row r="2419" spans="8:8" ht="15.75" thickBot="1">
      <c r="H2419" s="53" t="s">
        <v>143</v>
      </c>
    </row>
    <row r="2420" spans="8:8" ht="15.75" thickBot="1">
      <c r="H2420" s="53" t="s">
        <v>143</v>
      </c>
    </row>
    <row r="2421" spans="8:8" ht="15.75" thickBot="1">
      <c r="H2421" s="53" t="s">
        <v>143</v>
      </c>
    </row>
    <row r="2422" spans="8:8" ht="15.75" thickBot="1">
      <c r="H2422" s="53" t="s">
        <v>143</v>
      </c>
    </row>
    <row r="2423" spans="8:8" ht="15.75" thickBot="1">
      <c r="H2423" s="53" t="s">
        <v>143</v>
      </c>
    </row>
    <row r="2424" spans="8:8" ht="15.75" thickBot="1">
      <c r="H2424" s="53" t="s">
        <v>143</v>
      </c>
    </row>
    <row r="2425" spans="8:8" ht="15.75" thickBot="1">
      <c r="H2425" s="53" t="s">
        <v>143</v>
      </c>
    </row>
    <row r="2426" spans="8:8" ht="15.75" thickBot="1">
      <c r="H2426" s="53" t="s">
        <v>143</v>
      </c>
    </row>
    <row r="2427" spans="8:8" ht="15.75" thickBot="1">
      <c r="H2427" s="53" t="s">
        <v>143</v>
      </c>
    </row>
    <row r="2428" spans="8:8" ht="15.75" thickBot="1">
      <c r="H2428" s="53" t="s">
        <v>143</v>
      </c>
    </row>
    <row r="2429" spans="8:8" ht="15.75" thickBot="1">
      <c r="H2429" s="53" t="s">
        <v>143</v>
      </c>
    </row>
    <row r="2430" spans="8:8" ht="15.75" thickBot="1">
      <c r="H2430" s="53" t="s">
        <v>143</v>
      </c>
    </row>
    <row r="2431" spans="8:8" ht="15.75" thickBot="1">
      <c r="H2431" s="53" t="s">
        <v>143</v>
      </c>
    </row>
    <row r="2432" spans="8:8" ht="15.75" thickBot="1">
      <c r="H2432" s="53" t="s">
        <v>143</v>
      </c>
    </row>
    <row r="2434" spans="8:8" ht="15.75" thickBot="1"/>
    <row r="2435" spans="8:8" ht="15.75" thickBot="1">
      <c r="H2435" s="58"/>
    </row>
    <row r="2436" spans="8:8" ht="15.75" thickBot="1">
      <c r="H2436" s="51" t="s">
        <v>141</v>
      </c>
    </row>
    <row r="2437" spans="8:8" ht="15.75" thickBot="1">
      <c r="H2437" s="53" t="s">
        <v>143</v>
      </c>
    </row>
    <row r="2438" spans="8:8" ht="15.75" thickBot="1">
      <c r="H2438" s="53" t="s">
        <v>143</v>
      </c>
    </row>
    <row r="2439" spans="8:8" ht="15.75" thickBot="1">
      <c r="H2439" s="53" t="s">
        <v>143</v>
      </c>
    </row>
    <row r="2440" spans="8:8" ht="15.75" thickBot="1">
      <c r="H2440" s="53" t="s">
        <v>143</v>
      </c>
    </row>
    <row r="2441" spans="8:8" ht="15.75" thickBot="1">
      <c r="H2441" s="53" t="s">
        <v>143</v>
      </c>
    </row>
    <row r="2442" spans="8:8" ht="15.75" thickBot="1">
      <c r="H2442" s="53" t="s">
        <v>143</v>
      </c>
    </row>
    <row r="2443" spans="8:8" ht="15.75" thickBot="1">
      <c r="H2443" s="53" t="s">
        <v>143</v>
      </c>
    </row>
    <row r="2444" spans="8:8" ht="15.75" thickBot="1">
      <c r="H2444" s="53" t="s">
        <v>143</v>
      </c>
    </row>
    <row r="2445" spans="8:8" ht="15.75" thickBot="1">
      <c r="H2445" s="53" t="s">
        <v>143</v>
      </c>
    </row>
    <row r="2446" spans="8:8" ht="15.75" thickBot="1">
      <c r="H2446" s="53" t="s">
        <v>143</v>
      </c>
    </row>
    <row r="2447" spans="8:8" ht="15.75" thickBot="1">
      <c r="H2447" s="53" t="s">
        <v>143</v>
      </c>
    </row>
    <row r="2448" spans="8:8" ht="15.75" thickBot="1">
      <c r="H2448" s="53" t="s">
        <v>143</v>
      </c>
    </row>
    <row r="2449" spans="8:8" ht="15.75" thickBot="1">
      <c r="H2449" s="53" t="s">
        <v>143</v>
      </c>
    </row>
    <row r="2450" spans="8:8" ht="15.75" thickBot="1">
      <c r="H2450" s="53" t="s">
        <v>143</v>
      </c>
    </row>
    <row r="2451" spans="8:8" ht="15.75" thickBot="1">
      <c r="H2451" s="53" t="s">
        <v>143</v>
      </c>
    </row>
    <row r="2452" spans="8:8" ht="15.75" thickBot="1">
      <c r="H2452" s="53" t="s">
        <v>143</v>
      </c>
    </row>
    <row r="2453" spans="8:8" ht="15.75" thickBot="1">
      <c r="H2453" s="53" t="s">
        <v>143</v>
      </c>
    </row>
    <row r="2454" spans="8:8" ht="15.75" thickBot="1">
      <c r="H2454" s="53" t="s">
        <v>143</v>
      </c>
    </row>
    <row r="2455" spans="8:8" ht="15.75" thickBot="1">
      <c r="H2455" s="53" t="s">
        <v>143</v>
      </c>
    </row>
    <row r="2456" spans="8:8" ht="15.75" thickBot="1">
      <c r="H2456" s="53" t="s">
        <v>143</v>
      </c>
    </row>
    <row r="2457" spans="8:8" ht="15.75" thickBot="1">
      <c r="H2457" s="53" t="s">
        <v>143</v>
      </c>
    </row>
    <row r="2458" spans="8:8" ht="15.75" thickBot="1">
      <c r="H2458" s="53" t="s">
        <v>143</v>
      </c>
    </row>
    <row r="2460" spans="8:8" ht="15.75" thickBot="1"/>
    <row r="2461" spans="8:8" ht="15.75" thickBot="1">
      <c r="H2461" s="58"/>
    </row>
    <row r="2462" spans="8:8" ht="15.75" thickBot="1">
      <c r="H2462" s="51" t="s">
        <v>141</v>
      </c>
    </row>
    <row r="2463" spans="8:8" ht="15.75" thickBot="1">
      <c r="H2463" s="53" t="s">
        <v>143</v>
      </c>
    </row>
    <row r="2464" spans="8:8" ht="15.75" thickBot="1">
      <c r="H2464" s="53" t="s">
        <v>143</v>
      </c>
    </row>
    <row r="2465" spans="8:8" ht="15.75" thickBot="1">
      <c r="H2465" s="53" t="s">
        <v>143</v>
      </c>
    </row>
    <row r="2466" spans="8:8" ht="15.75" thickBot="1">
      <c r="H2466" s="53" t="s">
        <v>143</v>
      </c>
    </row>
    <row r="2467" spans="8:8" ht="15.75" thickBot="1">
      <c r="H2467" s="53" t="s">
        <v>143</v>
      </c>
    </row>
    <row r="2468" spans="8:8" ht="15.75" thickBot="1">
      <c r="H2468" s="53" t="s">
        <v>143</v>
      </c>
    </row>
    <row r="2469" spans="8:8" ht="15.75" thickBot="1">
      <c r="H2469" s="53" t="s">
        <v>143</v>
      </c>
    </row>
    <row r="2470" spans="8:8" ht="15.75" thickBot="1">
      <c r="H2470" s="53" t="s">
        <v>143</v>
      </c>
    </row>
    <row r="2471" spans="8:8" ht="15.75" thickBot="1">
      <c r="H2471" s="53" t="s">
        <v>143</v>
      </c>
    </row>
    <row r="2472" spans="8:8" ht="15.75" thickBot="1">
      <c r="H2472" s="53" t="s">
        <v>143</v>
      </c>
    </row>
    <row r="2473" spans="8:8" ht="15.75" thickBot="1">
      <c r="H2473" s="53" t="s">
        <v>143</v>
      </c>
    </row>
    <row r="2474" spans="8:8" ht="15.75" thickBot="1">
      <c r="H2474" s="53" t="s">
        <v>143</v>
      </c>
    </row>
    <row r="2475" spans="8:8" ht="15.75" thickBot="1">
      <c r="H2475" s="53" t="s">
        <v>143</v>
      </c>
    </row>
    <row r="2476" spans="8:8" ht="15.75" thickBot="1">
      <c r="H2476" s="53" t="s">
        <v>143</v>
      </c>
    </row>
    <row r="2477" spans="8:8" ht="15.75" thickBot="1">
      <c r="H2477" s="53" t="s">
        <v>143</v>
      </c>
    </row>
    <row r="2478" spans="8:8" ht="15.75" thickBot="1">
      <c r="H2478" s="53" t="s">
        <v>143</v>
      </c>
    </row>
    <row r="2479" spans="8:8" ht="15.75" thickBot="1">
      <c r="H2479" s="53" t="s">
        <v>143</v>
      </c>
    </row>
    <row r="2480" spans="8:8" ht="15.75" thickBot="1">
      <c r="H2480" s="53" t="s">
        <v>143</v>
      </c>
    </row>
    <row r="2481" spans="8:8" ht="15.75" thickBot="1">
      <c r="H2481" s="53" t="s">
        <v>143</v>
      </c>
    </row>
    <row r="2482" spans="8:8" ht="15.75" thickBot="1">
      <c r="H2482" s="53" t="s">
        <v>143</v>
      </c>
    </row>
    <row r="2483" spans="8:8" ht="15.75" thickBot="1">
      <c r="H2483" s="53" t="s">
        <v>143</v>
      </c>
    </row>
    <row r="2485" spans="8:8" ht="15.75" thickBot="1"/>
    <row r="2486" spans="8:8" ht="15.75" thickBot="1">
      <c r="H2486" s="58"/>
    </row>
    <row r="2487" spans="8:8" ht="15.75" thickBot="1">
      <c r="H2487" s="51" t="s">
        <v>141</v>
      </c>
    </row>
    <row r="2488" spans="8:8" ht="15.75" thickBot="1">
      <c r="H2488" s="53" t="s">
        <v>143</v>
      </c>
    </row>
    <row r="2489" spans="8:8" ht="15.75" thickBot="1">
      <c r="H2489" s="53" t="s">
        <v>143</v>
      </c>
    </row>
    <row r="2490" spans="8:8" ht="15.75" thickBot="1">
      <c r="H2490" s="53" t="s">
        <v>143</v>
      </c>
    </row>
    <row r="2491" spans="8:8" ht="15.75" thickBot="1">
      <c r="H2491" s="53" t="s">
        <v>143</v>
      </c>
    </row>
    <row r="2492" spans="8:8" ht="15.75" thickBot="1">
      <c r="H2492" s="53" t="s">
        <v>143</v>
      </c>
    </row>
    <row r="2493" spans="8:8" ht="15.75" thickBot="1">
      <c r="H2493" s="53" t="s">
        <v>143</v>
      </c>
    </row>
    <row r="2494" spans="8:8" ht="15.75" thickBot="1">
      <c r="H2494" s="53" t="s">
        <v>143</v>
      </c>
    </row>
    <row r="2495" spans="8:8" ht="15.75" thickBot="1">
      <c r="H2495" s="53" t="s">
        <v>143</v>
      </c>
    </row>
    <row r="2496" spans="8:8" ht="15.75" thickBot="1">
      <c r="H2496" s="53" t="s">
        <v>143</v>
      </c>
    </row>
    <row r="2497" spans="8:8" ht="15.75" thickBot="1">
      <c r="H2497" s="53" t="s">
        <v>143</v>
      </c>
    </row>
    <row r="2498" spans="8:8" ht="15.75" thickBot="1">
      <c r="H2498" s="53" t="s">
        <v>143</v>
      </c>
    </row>
    <row r="2499" spans="8:8" ht="15.75" thickBot="1">
      <c r="H2499" s="53" t="s">
        <v>143</v>
      </c>
    </row>
    <row r="2500" spans="8:8" ht="15.75" thickBot="1">
      <c r="H2500" s="53" t="s">
        <v>143</v>
      </c>
    </row>
    <row r="2501" spans="8:8" ht="15.75" thickBot="1">
      <c r="H2501" s="53" t="s">
        <v>143</v>
      </c>
    </row>
    <row r="2502" spans="8:8" ht="15.75" thickBot="1">
      <c r="H2502" s="53" t="s">
        <v>143</v>
      </c>
    </row>
    <row r="2503" spans="8:8" ht="15.75" thickBot="1">
      <c r="H2503" s="53" t="s">
        <v>143</v>
      </c>
    </row>
    <row r="2504" spans="8:8" ht="15.75" thickBot="1">
      <c r="H2504" s="53" t="s">
        <v>143</v>
      </c>
    </row>
    <row r="2505" spans="8:8" ht="15.75" thickBot="1">
      <c r="H2505" s="53" t="s">
        <v>143</v>
      </c>
    </row>
    <row r="2506" spans="8:8" ht="15.75" thickBot="1">
      <c r="H2506" s="53" t="s">
        <v>143</v>
      </c>
    </row>
    <row r="2507" spans="8:8" ht="15.75" thickBot="1">
      <c r="H2507" s="53" t="s">
        <v>143</v>
      </c>
    </row>
    <row r="2508" spans="8:8" ht="15.75" thickBot="1">
      <c r="H2508" s="53" t="s">
        <v>143</v>
      </c>
    </row>
    <row r="2509" spans="8:8" ht="15.75" thickBot="1">
      <c r="H2509" s="53" t="s">
        <v>143</v>
      </c>
    </row>
    <row r="2510" spans="8:8" ht="15.75" thickBot="1">
      <c r="H2510" s="53" t="s">
        <v>143</v>
      </c>
    </row>
    <row r="2512" spans="8:8" ht="15.75" thickBot="1"/>
    <row r="2513" spans="8:8" ht="15.75" thickBot="1">
      <c r="H2513" s="58"/>
    </row>
    <row r="2514" spans="8:8" ht="15.75" thickBot="1">
      <c r="H2514" s="51" t="s">
        <v>141</v>
      </c>
    </row>
    <row r="2515" spans="8:8" ht="15.75" thickBot="1">
      <c r="H2515" s="53" t="s">
        <v>143</v>
      </c>
    </row>
    <row r="2516" spans="8:8" ht="15.75" thickBot="1">
      <c r="H2516" s="53" t="s">
        <v>143</v>
      </c>
    </row>
    <row r="2517" spans="8:8" ht="15.75" thickBot="1">
      <c r="H2517" s="53" t="s">
        <v>143</v>
      </c>
    </row>
    <row r="2518" spans="8:8" ht="15.75" thickBot="1">
      <c r="H2518" s="53" t="s">
        <v>143</v>
      </c>
    </row>
    <row r="2519" spans="8:8" ht="15.75" thickBot="1">
      <c r="H2519" s="53" t="s">
        <v>143</v>
      </c>
    </row>
    <row r="2520" spans="8:8" ht="15.75" thickBot="1">
      <c r="H2520" s="53" t="s">
        <v>143</v>
      </c>
    </row>
    <row r="2521" spans="8:8" ht="15.75" thickBot="1">
      <c r="H2521" s="53" t="s">
        <v>143</v>
      </c>
    </row>
    <row r="2522" spans="8:8" ht="15.75" thickBot="1">
      <c r="H2522" s="53" t="s">
        <v>143</v>
      </c>
    </row>
    <row r="2523" spans="8:8" ht="15.75" thickBot="1">
      <c r="H2523" s="53" t="s">
        <v>143</v>
      </c>
    </row>
    <row r="2524" spans="8:8" ht="15.75" thickBot="1">
      <c r="H2524" s="53" t="s">
        <v>143</v>
      </c>
    </row>
    <row r="2525" spans="8:8" ht="15.75" thickBot="1">
      <c r="H2525" s="53" t="s">
        <v>143</v>
      </c>
    </row>
    <row r="2526" spans="8:8" ht="15.75" thickBot="1">
      <c r="H2526" s="53" t="s">
        <v>143</v>
      </c>
    </row>
    <row r="2527" spans="8:8" ht="15.75" thickBot="1">
      <c r="H2527" s="53" t="s">
        <v>143</v>
      </c>
    </row>
    <row r="2528" spans="8:8" ht="15.75" thickBot="1">
      <c r="H2528" s="53" t="s">
        <v>143</v>
      </c>
    </row>
    <row r="2529" spans="8:8" ht="15.75" thickBot="1">
      <c r="H2529" s="53" t="s">
        <v>143</v>
      </c>
    </row>
    <row r="2530" spans="8:8" ht="15.75" thickBot="1">
      <c r="H2530" s="53" t="s">
        <v>143</v>
      </c>
    </row>
    <row r="2531" spans="8:8" ht="15.75" thickBot="1">
      <c r="H2531" s="53" t="s">
        <v>143</v>
      </c>
    </row>
    <row r="2532" spans="8:8" ht="15.75" thickBot="1">
      <c r="H2532" s="53" t="s">
        <v>143</v>
      </c>
    </row>
    <row r="2533" spans="8:8" ht="15.75" thickBot="1">
      <c r="H2533" s="53" t="s">
        <v>143</v>
      </c>
    </row>
    <row r="2534" spans="8:8" ht="15.75" thickBot="1">
      <c r="H2534" s="53" t="s">
        <v>143</v>
      </c>
    </row>
    <row r="2535" spans="8:8" ht="15.75" thickBot="1">
      <c r="H2535" s="53" t="s">
        <v>143</v>
      </c>
    </row>
    <row r="2539" spans="8:8" ht="15.75" thickBot="1"/>
    <row r="2540" spans="8:8" ht="15.75" thickBot="1">
      <c r="H2540" s="58"/>
    </row>
    <row r="2541" spans="8:8" ht="15.75" thickBot="1">
      <c r="H2541" s="51" t="s">
        <v>141</v>
      </c>
    </row>
    <row r="2542" spans="8:8" ht="15.75" thickBot="1">
      <c r="H2542" s="53" t="s">
        <v>143</v>
      </c>
    </row>
    <row r="2543" spans="8:8" ht="15.75" thickBot="1">
      <c r="H2543" s="53" t="s">
        <v>143</v>
      </c>
    </row>
    <row r="2544" spans="8:8" ht="15.75" thickBot="1">
      <c r="H2544" s="53" t="s">
        <v>143</v>
      </c>
    </row>
    <row r="2545" spans="8:8" ht="15.75" thickBot="1">
      <c r="H2545" s="53" t="s">
        <v>143</v>
      </c>
    </row>
    <row r="2546" spans="8:8" ht="15.75" thickBot="1">
      <c r="H2546" s="53" t="s">
        <v>143</v>
      </c>
    </row>
    <row r="2547" spans="8:8" ht="15.75" thickBot="1">
      <c r="H2547" s="53" t="s">
        <v>143</v>
      </c>
    </row>
    <row r="2548" spans="8:8" ht="15.75" thickBot="1">
      <c r="H2548" s="53" t="s">
        <v>143</v>
      </c>
    </row>
    <row r="2549" spans="8:8" ht="15.75" thickBot="1">
      <c r="H2549" s="53" t="s">
        <v>143</v>
      </c>
    </row>
    <row r="2550" spans="8:8" ht="15.75" thickBot="1">
      <c r="H2550" s="53" t="s">
        <v>143</v>
      </c>
    </row>
    <row r="2551" spans="8:8" ht="15.75" thickBot="1">
      <c r="H2551" s="53" t="s">
        <v>143</v>
      </c>
    </row>
    <row r="2552" spans="8:8" ht="15.75" thickBot="1">
      <c r="H2552" s="53" t="s">
        <v>143</v>
      </c>
    </row>
    <row r="2553" spans="8:8" ht="15.75" thickBot="1">
      <c r="H2553" s="53" t="s">
        <v>143</v>
      </c>
    </row>
    <row r="2554" spans="8:8" ht="15.75" thickBot="1">
      <c r="H2554" s="53" t="s">
        <v>143</v>
      </c>
    </row>
    <row r="2555" spans="8:8" ht="15.75" thickBot="1">
      <c r="H2555" s="53" t="s">
        <v>143</v>
      </c>
    </row>
    <row r="2556" spans="8:8" ht="15.75" thickBot="1">
      <c r="H2556" s="53" t="s">
        <v>143</v>
      </c>
    </row>
    <row r="2557" spans="8:8" ht="15.75" thickBot="1">
      <c r="H2557" s="53" t="s">
        <v>143</v>
      </c>
    </row>
    <row r="2558" spans="8:8" ht="15.75" thickBot="1">
      <c r="H2558" s="53" t="s">
        <v>143</v>
      </c>
    </row>
    <row r="2559" spans="8:8" ht="15.75" thickBot="1">
      <c r="H2559" s="53" t="s">
        <v>143</v>
      </c>
    </row>
    <row r="2560" spans="8:8" ht="15.75" thickBot="1">
      <c r="H2560" s="53" t="s">
        <v>143</v>
      </c>
    </row>
    <row r="2561" spans="8:8" ht="15.75" thickBot="1">
      <c r="H2561" s="53" t="s">
        <v>143</v>
      </c>
    </row>
    <row r="2563" spans="8:8" ht="15.75" thickBot="1"/>
    <row r="2564" spans="8:8" ht="15.75" thickBot="1">
      <c r="H2564" s="58"/>
    </row>
    <row r="2565" spans="8:8" ht="15.75" thickBot="1">
      <c r="H2565" s="51" t="s">
        <v>141</v>
      </c>
    </row>
    <row r="2566" spans="8:8" ht="15.75" thickBot="1">
      <c r="H2566" s="53" t="s">
        <v>143</v>
      </c>
    </row>
    <row r="2567" spans="8:8" ht="15.75" thickBot="1">
      <c r="H2567" s="53" t="s">
        <v>143</v>
      </c>
    </row>
    <row r="2568" spans="8:8" ht="15.75" thickBot="1">
      <c r="H2568" s="53" t="s">
        <v>143</v>
      </c>
    </row>
    <row r="2569" spans="8:8" ht="15.75" thickBot="1">
      <c r="H2569" s="53" t="s">
        <v>143</v>
      </c>
    </row>
    <row r="2570" spans="8:8" ht="15.75" thickBot="1">
      <c r="H2570" s="53" t="s">
        <v>143</v>
      </c>
    </row>
    <row r="2571" spans="8:8" ht="15.75" thickBot="1">
      <c r="H2571" s="53" t="s">
        <v>143</v>
      </c>
    </row>
    <row r="2572" spans="8:8" ht="15.75" thickBot="1">
      <c r="H2572" s="53" t="s">
        <v>143</v>
      </c>
    </row>
    <row r="2573" spans="8:8" ht="15.75" thickBot="1">
      <c r="H2573" s="53" t="s">
        <v>143</v>
      </c>
    </row>
    <row r="2574" spans="8:8" ht="15.75" thickBot="1">
      <c r="H2574" s="53" t="s">
        <v>143</v>
      </c>
    </row>
    <row r="2575" spans="8:8" ht="15.75" thickBot="1">
      <c r="H2575" s="53" t="s">
        <v>143</v>
      </c>
    </row>
    <row r="2576" spans="8:8" ht="15.75" thickBot="1">
      <c r="H2576" s="53" t="s">
        <v>143</v>
      </c>
    </row>
    <row r="2577" spans="8:8" ht="15.75" thickBot="1">
      <c r="H2577" s="53" t="s">
        <v>143</v>
      </c>
    </row>
    <row r="2578" spans="8:8" ht="15.75" thickBot="1">
      <c r="H2578" s="53" t="s">
        <v>143</v>
      </c>
    </row>
    <row r="2579" spans="8:8" ht="15.75" thickBot="1">
      <c r="H2579" s="53" t="s">
        <v>143</v>
      </c>
    </row>
    <row r="2580" spans="8:8" ht="15.75" thickBot="1">
      <c r="H2580" s="53" t="s">
        <v>143</v>
      </c>
    </row>
    <row r="2581" spans="8:8" ht="15.75" thickBot="1">
      <c r="H2581" s="53" t="s">
        <v>143</v>
      </c>
    </row>
    <row r="2582" spans="8:8" ht="15.75" thickBot="1">
      <c r="H2582" s="53" t="s">
        <v>143</v>
      </c>
    </row>
    <row r="2583" spans="8:8" ht="15.75" thickBot="1">
      <c r="H2583" s="53" t="s">
        <v>143</v>
      </c>
    </row>
    <row r="2584" spans="8:8" ht="15.75" thickBot="1">
      <c r="H2584" s="53" t="s">
        <v>143</v>
      </c>
    </row>
    <row r="2585" spans="8:8" ht="15.75" thickBot="1">
      <c r="H2585" s="53" t="s">
        <v>143</v>
      </c>
    </row>
    <row r="2586" spans="8:8" ht="15.75" thickBot="1">
      <c r="H2586" s="53" t="s">
        <v>143</v>
      </c>
    </row>
    <row r="2587" spans="8:8" ht="15.75" thickBot="1">
      <c r="H2587" s="53" t="s">
        <v>143</v>
      </c>
    </row>
    <row r="2588" spans="8:8" ht="15.75" thickBot="1">
      <c r="H2588" s="53" t="s">
        <v>143</v>
      </c>
    </row>
    <row r="2591" spans="8:8" ht="15.75" thickBot="1"/>
    <row r="2592" spans="8:8" ht="15.75" thickBot="1">
      <c r="H2592" s="58"/>
    </row>
    <row r="2593" spans="8:8" ht="15.75" thickBot="1">
      <c r="H2593" s="51" t="s">
        <v>141</v>
      </c>
    </row>
    <row r="2594" spans="8:8" ht="15.75" thickBot="1">
      <c r="H2594" s="53" t="s">
        <v>143</v>
      </c>
    </row>
    <row r="2595" spans="8:8" ht="15.75" thickBot="1">
      <c r="H2595" s="53" t="s">
        <v>143</v>
      </c>
    </row>
    <row r="2596" spans="8:8" ht="15.75" thickBot="1">
      <c r="H2596" s="53" t="s">
        <v>143</v>
      </c>
    </row>
    <row r="2597" spans="8:8" ht="15.75" thickBot="1">
      <c r="H2597" s="53" t="s">
        <v>143</v>
      </c>
    </row>
    <row r="2598" spans="8:8" ht="15.75" thickBot="1">
      <c r="H2598" s="53" t="s">
        <v>143</v>
      </c>
    </row>
    <row r="2599" spans="8:8" ht="15.75" thickBot="1">
      <c r="H2599" s="53" t="s">
        <v>143</v>
      </c>
    </row>
    <row r="2600" spans="8:8" ht="15.75" thickBot="1">
      <c r="H2600" s="53" t="s">
        <v>143</v>
      </c>
    </row>
    <row r="2601" spans="8:8" ht="15.75" thickBot="1">
      <c r="H2601" s="53" t="s">
        <v>143</v>
      </c>
    </row>
    <row r="2602" spans="8:8" ht="15.75" thickBot="1">
      <c r="H2602" s="53" t="s">
        <v>143</v>
      </c>
    </row>
    <row r="2603" spans="8:8" ht="15.75" thickBot="1">
      <c r="H2603" s="53" t="s">
        <v>143</v>
      </c>
    </row>
    <row r="2604" spans="8:8" ht="15.75" thickBot="1">
      <c r="H2604" s="53" t="s">
        <v>143</v>
      </c>
    </row>
    <row r="2605" spans="8:8" ht="15.75" thickBot="1">
      <c r="H2605" s="53" t="s">
        <v>143</v>
      </c>
    </row>
    <row r="2606" spans="8:8" ht="15.75" thickBot="1">
      <c r="H2606" s="53" t="s">
        <v>143</v>
      </c>
    </row>
    <row r="2607" spans="8:8" ht="15.75" thickBot="1">
      <c r="H2607" s="53" t="s">
        <v>143</v>
      </c>
    </row>
    <row r="2608" spans="8:8" ht="15.75" thickBot="1">
      <c r="H2608" s="53" t="s">
        <v>143</v>
      </c>
    </row>
    <row r="2609" spans="8:8" ht="15.75" thickBot="1">
      <c r="H2609" s="53" t="s">
        <v>143</v>
      </c>
    </row>
    <row r="2610" spans="8:8" ht="15.75" thickBot="1">
      <c r="H2610" s="53" t="s">
        <v>143</v>
      </c>
    </row>
    <row r="2611" spans="8:8" ht="15.75" thickBot="1">
      <c r="H2611" s="53" t="s">
        <v>143</v>
      </c>
    </row>
    <row r="2612" spans="8:8" ht="15.75" thickBot="1">
      <c r="H2612" s="53" t="s">
        <v>143</v>
      </c>
    </row>
    <row r="2613" spans="8:8" ht="15.75" thickBot="1">
      <c r="H2613" s="53" t="s">
        <v>143</v>
      </c>
    </row>
    <row r="2614" spans="8:8" ht="15.75" thickBot="1">
      <c r="H2614" s="53" t="s">
        <v>143</v>
      </c>
    </row>
    <row r="2615" spans="8:8" ht="15.75" thickBot="1">
      <c r="H2615" s="53" t="s">
        <v>143</v>
      </c>
    </row>
    <row r="2617" spans="8:8" ht="15.75" thickBot="1"/>
    <row r="2618" spans="8:8" ht="15.75" thickBot="1">
      <c r="H2618" s="58"/>
    </row>
    <row r="2619" spans="8:8" ht="15.75" thickBot="1">
      <c r="H2619" s="51" t="s">
        <v>141</v>
      </c>
    </row>
    <row r="2620" spans="8:8" ht="15.75" thickBot="1">
      <c r="H2620" s="53" t="s">
        <v>143</v>
      </c>
    </row>
    <row r="2621" spans="8:8" ht="15.75" thickBot="1">
      <c r="H2621" s="53" t="s">
        <v>143</v>
      </c>
    </row>
    <row r="2622" spans="8:8" ht="15.75" thickBot="1">
      <c r="H2622" s="53" t="s">
        <v>143</v>
      </c>
    </row>
    <row r="2623" spans="8:8" ht="15.75" thickBot="1">
      <c r="H2623" s="53" t="s">
        <v>143</v>
      </c>
    </row>
    <row r="2624" spans="8:8" ht="15.75" thickBot="1">
      <c r="H2624" s="53" t="s">
        <v>143</v>
      </c>
    </row>
    <row r="2625" spans="8:8" ht="15.75" thickBot="1">
      <c r="H2625" s="53" t="s">
        <v>143</v>
      </c>
    </row>
    <row r="2626" spans="8:8" ht="15.75" thickBot="1">
      <c r="H2626" s="53" t="s">
        <v>143</v>
      </c>
    </row>
    <row r="2627" spans="8:8" ht="15.75" thickBot="1">
      <c r="H2627" s="53" t="s">
        <v>143</v>
      </c>
    </row>
    <row r="2628" spans="8:8" ht="15.75" thickBot="1">
      <c r="H2628" s="53" t="s">
        <v>143</v>
      </c>
    </row>
    <row r="2629" spans="8:8" ht="15.75" thickBot="1">
      <c r="H2629" s="53" t="s">
        <v>143</v>
      </c>
    </row>
    <row r="2630" spans="8:8" ht="15.75" thickBot="1">
      <c r="H2630" s="53" t="s">
        <v>143</v>
      </c>
    </row>
    <row r="2631" spans="8:8" ht="15.75" thickBot="1">
      <c r="H2631" s="53" t="s">
        <v>143</v>
      </c>
    </row>
    <row r="2632" spans="8:8" ht="15.75" thickBot="1">
      <c r="H2632" s="53" t="s">
        <v>143</v>
      </c>
    </row>
    <row r="2633" spans="8:8" ht="15.75" thickBot="1">
      <c r="H2633" s="53" t="s">
        <v>143</v>
      </c>
    </row>
    <row r="2634" spans="8:8" ht="15.75" thickBot="1">
      <c r="H2634" s="53" t="s">
        <v>143</v>
      </c>
    </row>
    <row r="2635" spans="8:8" ht="15.75" thickBot="1">
      <c r="H2635" s="53" t="s">
        <v>143</v>
      </c>
    </row>
    <row r="2636" spans="8:8" ht="15.75" thickBot="1">
      <c r="H2636" s="53" t="s">
        <v>143</v>
      </c>
    </row>
    <row r="2637" spans="8:8" ht="15.75" thickBot="1">
      <c r="H2637" s="53" t="s">
        <v>143</v>
      </c>
    </row>
    <row r="2638" spans="8:8" ht="15.75" thickBot="1">
      <c r="H2638" s="53" t="s">
        <v>143</v>
      </c>
    </row>
    <row r="2639" spans="8:8" ht="15.75" thickBot="1">
      <c r="H2639" s="53" t="s">
        <v>143</v>
      </c>
    </row>
    <row r="2640" spans="8:8" ht="15.75" thickBot="1">
      <c r="H2640" s="53" t="s">
        <v>143</v>
      </c>
    </row>
    <row r="2642" spans="8:8" ht="15.75" thickBot="1"/>
    <row r="2643" spans="8:8" ht="15.75" thickBot="1">
      <c r="H2643" s="58"/>
    </row>
    <row r="2644" spans="8:8" ht="15.75" thickBot="1">
      <c r="H2644" s="51" t="s">
        <v>141</v>
      </c>
    </row>
    <row r="2645" spans="8:8" ht="15.75" thickBot="1">
      <c r="H2645" s="53" t="s">
        <v>143</v>
      </c>
    </row>
    <row r="2646" spans="8:8" ht="15.75" thickBot="1">
      <c r="H2646" s="53" t="s">
        <v>143</v>
      </c>
    </row>
    <row r="2647" spans="8:8" ht="15.75" thickBot="1">
      <c r="H2647" s="53" t="s">
        <v>143</v>
      </c>
    </row>
    <row r="2648" spans="8:8" ht="15.75" thickBot="1">
      <c r="H2648" s="53" t="s">
        <v>143</v>
      </c>
    </row>
    <row r="2649" spans="8:8" ht="15.75" thickBot="1">
      <c r="H2649" s="53" t="s">
        <v>143</v>
      </c>
    </row>
    <row r="2650" spans="8:8" ht="15.75" thickBot="1">
      <c r="H2650" s="53" t="s">
        <v>143</v>
      </c>
    </row>
    <row r="2651" spans="8:8" ht="15.75" thickBot="1">
      <c r="H2651" s="53" t="s">
        <v>143</v>
      </c>
    </row>
    <row r="2652" spans="8:8" ht="15.75" thickBot="1">
      <c r="H2652" s="53" t="s">
        <v>143</v>
      </c>
    </row>
    <row r="2653" spans="8:8" ht="15.75" thickBot="1">
      <c r="H2653" s="53" t="s">
        <v>143</v>
      </c>
    </row>
    <row r="2654" spans="8:8" ht="15.75" thickBot="1">
      <c r="H2654" s="53" t="s">
        <v>143</v>
      </c>
    </row>
    <row r="2655" spans="8:8" ht="15.75" thickBot="1">
      <c r="H2655" s="53" t="s">
        <v>143</v>
      </c>
    </row>
    <row r="2656" spans="8:8" ht="15.75" thickBot="1">
      <c r="H2656" s="53" t="s">
        <v>143</v>
      </c>
    </row>
    <row r="2657" spans="8:8" ht="15.75" thickBot="1">
      <c r="H2657" s="53" t="s">
        <v>143</v>
      </c>
    </row>
    <row r="2658" spans="8:8" ht="15.75" thickBot="1">
      <c r="H2658" s="53" t="s">
        <v>143</v>
      </c>
    </row>
    <row r="2659" spans="8:8" ht="15.75" thickBot="1">
      <c r="H2659" s="53" t="s">
        <v>143</v>
      </c>
    </row>
    <row r="2660" spans="8:8" ht="15.75" thickBot="1">
      <c r="H2660" s="53" t="s">
        <v>143</v>
      </c>
    </row>
    <row r="2661" spans="8:8" ht="15.75" thickBot="1">
      <c r="H2661" s="53" t="s">
        <v>143</v>
      </c>
    </row>
    <row r="2662" spans="8:8" ht="15.75" thickBot="1">
      <c r="H2662" s="53" t="s">
        <v>143</v>
      </c>
    </row>
    <row r="2663" spans="8:8" ht="15.75" thickBot="1">
      <c r="H2663" s="53" t="s">
        <v>143</v>
      </c>
    </row>
    <row r="2664" spans="8:8" ht="15.75" thickBot="1">
      <c r="H2664" s="53" t="s">
        <v>143</v>
      </c>
    </row>
    <row r="2665" spans="8:8" ht="15.75" thickBot="1">
      <c r="H2665" s="53" t="s">
        <v>143</v>
      </c>
    </row>
    <row r="2666" spans="8:8" ht="15.75" thickBot="1">
      <c r="H2666" s="53" t="s">
        <v>143</v>
      </c>
    </row>
  </sheetData>
  <conditionalFormatting sqref="D8:D11">
    <cfRule type="cellIs" dxfId="63" priority="93" operator="greaterThan">
      <formula>2</formula>
    </cfRule>
  </conditionalFormatting>
  <conditionalFormatting sqref="AB54 T39:T54 AB120 AB123 AB125:AB127 AB131 AB136 AB148:AB149 K15:T36 K38:T40 K41:AA149 K37:U37 AB161 AB163 AB173 AB179 AB182:AB183 K152:AA173 AB185 AB187 AB190 AB193:AB194 K212:AB231 AB198 K178:AA231 K238:AB250 K233:AA610">
    <cfRule type="containsText" dxfId="125" priority="91" operator="containsText" text="N">
      <formula>NOT(ISERROR(SEARCH("N",K15)))</formula>
    </cfRule>
    <cfRule type="containsText" dxfId="124" priority="92" operator="containsText" text="Y">
      <formula>NOT(ISERROR(SEARCH("Y",K15)))</formula>
    </cfRule>
  </conditionalFormatting>
  <conditionalFormatting sqref="AD15:AS610">
    <cfRule type="containsText" dxfId="123" priority="89" operator="containsText" text="C">
      <formula>NOT(ISERROR(SEARCH("C",AD15)))</formula>
    </cfRule>
    <cfRule type="containsText" dxfId="122" priority="90" operator="containsText" text="W">
      <formula>NOT(ISERROR(SEARCH("W",AD15)))</formula>
    </cfRule>
  </conditionalFormatting>
  <conditionalFormatting sqref="AA15:AA32 AA37:AA38 AA42:AA43 AB54">
    <cfRule type="containsText" dxfId="121" priority="87" operator="containsText" text="N">
      <formula>NOT(ISERROR(SEARCH("N",AA15)))</formula>
    </cfRule>
    <cfRule type="containsText" dxfId="120" priority="88" operator="containsText" text="Y">
      <formula>NOT(ISERROR(SEARCH("Y",AA15)))</formula>
    </cfRule>
  </conditionalFormatting>
  <conditionalFormatting sqref="AA33">
    <cfRule type="containsText" dxfId="119" priority="85" operator="containsText" text="N">
      <formula>NOT(ISERROR(SEARCH("N",AA33)))</formula>
    </cfRule>
    <cfRule type="containsText" dxfId="118" priority="86" operator="containsText" text="Y">
      <formula>NOT(ISERROR(SEARCH("Y",AA33)))</formula>
    </cfRule>
  </conditionalFormatting>
  <conditionalFormatting sqref="AA34">
    <cfRule type="containsText" dxfId="117" priority="83" operator="containsText" text="N">
      <formula>NOT(ISERROR(SEARCH("N",AA34)))</formula>
    </cfRule>
    <cfRule type="containsText" dxfId="116" priority="84" operator="containsText" text="Y">
      <formula>NOT(ISERROR(SEARCH("Y",AA34)))</formula>
    </cfRule>
  </conditionalFormatting>
  <conditionalFormatting sqref="AA35">
    <cfRule type="containsText" dxfId="115" priority="79" operator="containsText" text="N">
      <formula>NOT(ISERROR(SEARCH("N",AA35)))</formula>
    </cfRule>
    <cfRule type="containsText" dxfId="114" priority="80" operator="containsText" text="Y">
      <formula>NOT(ISERROR(SEARCH("Y",AA35)))</formula>
    </cfRule>
  </conditionalFormatting>
  <conditionalFormatting sqref="AA36">
    <cfRule type="containsText" dxfId="113" priority="75" operator="containsText" text="N">
      <formula>NOT(ISERROR(SEARCH("N",AA36)))</formula>
    </cfRule>
    <cfRule type="containsText" dxfId="112" priority="76" operator="containsText" text="Y">
      <formula>NOT(ISERROR(SEARCH("Y",AA36)))</formula>
    </cfRule>
  </conditionalFormatting>
  <conditionalFormatting sqref="AA39">
    <cfRule type="containsText" dxfId="111" priority="71" operator="containsText" text="N">
      <formula>NOT(ISERROR(SEARCH("N",AA39)))</formula>
    </cfRule>
    <cfRule type="containsText" dxfId="110" priority="72" operator="containsText" text="Y">
      <formula>NOT(ISERROR(SEARCH("Y",AA39)))</formula>
    </cfRule>
  </conditionalFormatting>
  <conditionalFormatting sqref="AA40">
    <cfRule type="containsText" dxfId="109" priority="67" operator="containsText" text="N">
      <formula>NOT(ISERROR(SEARCH("N",AA40)))</formula>
    </cfRule>
    <cfRule type="containsText" dxfId="108" priority="68" operator="containsText" text="Y">
      <formula>NOT(ISERROR(SEARCH("Y",AA40)))</formula>
    </cfRule>
  </conditionalFormatting>
  <conditionalFormatting sqref="AA41">
    <cfRule type="containsText" dxfId="107" priority="63" operator="containsText" text="N">
      <formula>NOT(ISERROR(SEARCH("N",AA41)))</formula>
    </cfRule>
    <cfRule type="containsText" dxfId="106" priority="64" operator="containsText" text="Y">
      <formula>NOT(ISERROR(SEARCH("Y",AA41)))</formula>
    </cfRule>
  </conditionalFormatting>
  <conditionalFormatting sqref="U15:Z36 U38:Z42 V37:Z37">
    <cfRule type="containsText" dxfId="105" priority="59" operator="containsText" text="N">
      <formula>NOT(ISERROR(SEARCH("N",U15)))</formula>
    </cfRule>
    <cfRule type="containsText" dxfId="104" priority="60" operator="containsText" text="Y">
      <formula>NOT(ISERROR(SEARCH("Y",U15)))</formula>
    </cfRule>
  </conditionalFormatting>
  <conditionalFormatting sqref="AA44">
    <cfRule type="containsText" dxfId="103" priority="57" operator="containsText" text="N">
      <formula>NOT(ISERROR(SEARCH("N",AA44)))</formula>
    </cfRule>
    <cfRule type="containsText" dxfId="102" priority="58" operator="containsText" text="Y">
      <formula>NOT(ISERROR(SEARCH("Y",AA44)))</formula>
    </cfRule>
  </conditionalFormatting>
  <conditionalFormatting sqref="AA45">
    <cfRule type="containsText" dxfId="101" priority="53" operator="containsText" text="N">
      <formula>NOT(ISERROR(SEARCH("N",AA45)))</formula>
    </cfRule>
    <cfRule type="containsText" dxfId="100" priority="54" operator="containsText" text="Y">
      <formula>NOT(ISERROR(SEARCH("Y",AA45)))</formula>
    </cfRule>
  </conditionalFormatting>
  <conditionalFormatting sqref="AA46">
    <cfRule type="containsText" dxfId="99" priority="49" operator="containsText" text="N">
      <formula>NOT(ISERROR(SEARCH("N",AA46)))</formula>
    </cfRule>
    <cfRule type="containsText" dxfId="98" priority="50" operator="containsText" text="Y">
      <formula>NOT(ISERROR(SEARCH("Y",AA46)))</formula>
    </cfRule>
  </conditionalFormatting>
  <conditionalFormatting sqref="AA47">
    <cfRule type="containsText" dxfId="97" priority="45" operator="containsText" text="N">
      <formula>NOT(ISERROR(SEARCH("N",AA47)))</formula>
    </cfRule>
    <cfRule type="containsText" dxfId="96" priority="46" operator="containsText" text="Y">
      <formula>NOT(ISERROR(SEARCH("Y",AA47)))</formula>
    </cfRule>
  </conditionalFormatting>
  <conditionalFormatting sqref="D9">
    <cfRule type="cellIs" dxfId="95" priority="40" operator="lessThan">
      <formula>$E$9</formula>
    </cfRule>
  </conditionalFormatting>
  <conditionalFormatting sqref="D8">
    <cfRule type="cellIs" dxfId="94" priority="39" operator="lessThan">
      <formula>$E$9</formula>
    </cfRule>
  </conditionalFormatting>
  <conditionalFormatting sqref="D10">
    <cfRule type="cellIs" dxfId="93" priority="38" operator="lessThan">
      <formula>$E$9</formula>
    </cfRule>
  </conditionalFormatting>
  <conditionalFormatting sqref="AD9:AS9">
    <cfRule type="containsText" dxfId="92" priority="26" operator="containsText" text="NA">
      <formula>NOT(ISERROR(SEARCH("NA",AD9)))</formula>
    </cfRule>
    <cfRule type="cellIs" dxfId="91" priority="27" operator="between">
      <formula>2.5</formula>
      <formula>3</formula>
    </cfRule>
    <cfRule type="cellIs" dxfId="90" priority="28" operator="greaterThan">
      <formula>3</formula>
    </cfRule>
    <cfRule type="cellIs" dxfId="89" priority="29" operator="lessThan">
      <formula>2.5</formula>
    </cfRule>
  </conditionalFormatting>
  <conditionalFormatting sqref="AD10:AS10">
    <cfRule type="cellIs" dxfId="88" priority="23" operator="between">
      <formula>0.5</formula>
      <formula>0.79999999</formula>
    </cfRule>
    <cfRule type="cellIs" dxfId="87" priority="24" operator="greaterThanOrEqual">
      <formula>0.8</formula>
    </cfRule>
    <cfRule type="cellIs" dxfId="86" priority="25" operator="lessThan">
      <formula>0.5</formula>
    </cfRule>
  </conditionalFormatting>
  <conditionalFormatting sqref="K150:AB150">
    <cfRule type="containsText" dxfId="85" priority="21" operator="containsText" text="N">
      <formula>NOT(ISERROR(SEARCH("N",K150)))</formula>
    </cfRule>
    <cfRule type="containsText" dxfId="84" priority="22" operator="containsText" text="Y">
      <formula>NOT(ISERROR(SEARCH("Y",K150)))</formula>
    </cfRule>
  </conditionalFormatting>
  <conditionalFormatting sqref="K151:AB151">
    <cfRule type="containsText" dxfId="83" priority="19" operator="containsText" text="N">
      <formula>NOT(ISERROR(SEARCH("N",K151)))</formula>
    </cfRule>
    <cfRule type="containsText" dxfId="82" priority="20" operator="containsText" text="Y">
      <formula>NOT(ISERROR(SEARCH("Y",K151)))</formula>
    </cfRule>
  </conditionalFormatting>
  <conditionalFormatting sqref="K174:AB174">
    <cfRule type="containsText" dxfId="81" priority="17" operator="containsText" text="N">
      <formula>NOT(ISERROR(SEARCH("N",K174)))</formula>
    </cfRule>
    <cfRule type="containsText" dxfId="80" priority="18" operator="containsText" text="Y">
      <formula>NOT(ISERROR(SEARCH("Y",K174)))</formula>
    </cfRule>
  </conditionalFormatting>
  <conditionalFormatting sqref="K175:AB175">
    <cfRule type="containsText" dxfId="79" priority="15" operator="containsText" text="N">
      <formula>NOT(ISERROR(SEARCH("N",K175)))</formula>
    </cfRule>
    <cfRule type="containsText" dxfId="78" priority="16" operator="containsText" text="Y">
      <formula>NOT(ISERROR(SEARCH("Y",K175)))</formula>
    </cfRule>
  </conditionalFormatting>
  <conditionalFormatting sqref="K176:AA176">
    <cfRule type="containsText" dxfId="77" priority="13" operator="containsText" text="N">
      <formula>NOT(ISERROR(SEARCH("N",K176)))</formula>
    </cfRule>
    <cfRule type="containsText" dxfId="76" priority="14" operator="containsText" text="Y">
      <formula>NOT(ISERROR(SEARCH("Y",K176)))</formula>
    </cfRule>
  </conditionalFormatting>
  <conditionalFormatting sqref="K177:AA179 AB179">
    <cfRule type="containsText" dxfId="75" priority="11" operator="containsText" text="N">
      <formula>NOT(ISERROR(SEARCH("N",K177)))</formula>
    </cfRule>
    <cfRule type="containsText" dxfId="74" priority="12" operator="containsText" text="Y">
      <formula>NOT(ISERROR(SEARCH("Y",K177)))</formula>
    </cfRule>
  </conditionalFormatting>
  <conditionalFormatting sqref="K180:AA182 AB182">
    <cfRule type="containsText" dxfId="73" priority="9" operator="containsText" text="N">
      <formula>NOT(ISERROR(SEARCH("N",K180)))</formula>
    </cfRule>
    <cfRule type="containsText" dxfId="72" priority="10" operator="containsText" text="Y">
      <formula>NOT(ISERROR(SEARCH("Y",K180)))</formula>
    </cfRule>
  </conditionalFormatting>
  <conditionalFormatting sqref="K183:AB183">
    <cfRule type="containsText" dxfId="71" priority="7" operator="containsText" text="N">
      <formula>NOT(ISERROR(SEARCH("N",K183)))</formula>
    </cfRule>
    <cfRule type="containsText" dxfId="70" priority="8" operator="containsText" text="Y">
      <formula>NOT(ISERROR(SEARCH("Y",K183)))</formula>
    </cfRule>
  </conditionalFormatting>
  <conditionalFormatting sqref="K184:AA184">
    <cfRule type="containsText" dxfId="69" priority="5" operator="containsText" text="N">
      <formula>NOT(ISERROR(SEARCH("N",K184)))</formula>
    </cfRule>
    <cfRule type="containsText" dxfId="68" priority="6" operator="containsText" text="Y">
      <formula>NOT(ISERROR(SEARCH("Y",K184)))</formula>
    </cfRule>
  </conditionalFormatting>
  <conditionalFormatting sqref="K232:AB232">
    <cfRule type="containsText" dxfId="67" priority="3" operator="containsText" text="N">
      <formula>NOT(ISERROR(SEARCH("N",K232)))</formula>
    </cfRule>
    <cfRule type="containsText" dxfId="66" priority="4" operator="containsText" text="Y">
      <formula>NOT(ISERROR(SEARCH("Y",K232)))</formula>
    </cfRule>
  </conditionalFormatting>
  <conditionalFormatting sqref="C251:C511">
    <cfRule type="containsText" dxfId="65" priority="1" operator="containsText" text="C">
      <formula>NOT(ISERROR(SEARCH("C",C251)))</formula>
    </cfRule>
    <cfRule type="containsText" dxfId="64" priority="2" operator="containsText" text="W">
      <formula>NOT(ISERROR(SEARCH("W",C251)))</formula>
    </cfRule>
  </conditionalFormatting>
  <hyperlinks>
    <hyperlink ref="A4" r:id="rId1" display="http://gmatclub.com/forum/search.php?search_tags=all&amp;selected_search_tags%5B%5D=168" xr:uid="{1F50B7F6-6563-444B-8967-D8CD144FF480}"/>
    <hyperlink ref="A5" r:id="rId2" display="http://gmatclub.com/forum/search.php?search_tags=all&amp;selected_search_tags%5B%5D=168" xr:uid="{9A72720B-E1D3-4B10-B1A6-8629CB99FDFA}"/>
    <hyperlink ref="B5" r:id="rId3" display="http://gmatclub.com/forum/search.php?search_tags=all&amp;selected_search_tags%5B%5D=115&amp;selected_search_tags%5B%5D=168" xr:uid="{FD52C9E1-61F5-4641-B44A-579193601728}"/>
    <hyperlink ref="B6" r:id="rId4" display="http://gmatclub.com/forum/search.php?search_tags=all&amp;selected_search_tags%5B%5D=116&amp;selected_search_tags%5B%5D=168" xr:uid="{FA98F204-5EB9-4344-937A-3AF5791EF7CF}"/>
    <hyperlink ref="B7" r:id="rId5" display="http://gmatclub.com/forum/search.php?search_tags=all&amp;selected_search_tags%5B%5D=118&amp;selected_search_tags%5B%5D=168" xr:uid="{97BB6352-7ADE-4949-A7D2-FFE88F88E35F}"/>
    <hyperlink ref="B8" r:id="rId6" display="http://gmatclub.com/forum/search.php?search_tags=all&amp;selected_search_tags%5B%5D=117&amp;selected_search_tags%5B%5D=168" xr:uid="{8097C8B7-31D8-4D95-87B1-605FBBBFD9FC}"/>
    <hyperlink ref="B9" r:id="rId7" display="http://gmatclub.com/forum/search.php?search_tags=all&amp;selected_search_tags%5B%5D=119&amp;selected_search_tags%5B%5D=168" xr:uid="{0E7A6BC3-B990-46A9-8430-B37D2F870749}"/>
    <hyperlink ref="B10" r:id="rId8" display="http://gmatclub.com/forum/search.php?search_tags=all&amp;selected_search_tags%5B%5D=120&amp;selected_search_tags%5B%5D=168" xr:uid="{524DF178-F8B9-4853-8A98-2B62656C6317}"/>
    <hyperlink ref="B11" r:id="rId9" display="http://gmatclub.com/forum/search.php?search_tags=all&amp;selected_search_tags%5B%5D=121&amp;selected_search_tags%5B%5D=168" xr:uid="{E5C5537C-C637-45E1-9A4F-CE5C881F2C73}"/>
    <hyperlink ref="B12" r:id="rId10" display="http://gmatclub.com/forum/search.php?search_tags=all&amp;selected_search_tags%5B%5D=122&amp;selected_search_tags%5B%5D=168" xr:uid="{466F4995-4F06-462E-8CE5-59C0A03CB36E}"/>
    <hyperlink ref="B13" r:id="rId11" display="http://gmatclub.com/forum/search.php?search_tags=all&amp;selected_search_tags%5B%5D=123&amp;selected_search_tags%5B%5D=168" xr:uid="{AB992C20-6A61-44F3-B478-4B78A99CF2F6}"/>
    <hyperlink ref="B14" r:id="rId12" display="http://gmatclub.com/forum/search.php?search_tags=all&amp;selected_search_tags%5B%5D=124&amp;selected_search_tags%5B%5D=168" xr:uid="{A7A68223-B33B-4863-A71B-EEE5858AB574}"/>
    <hyperlink ref="B15" r:id="rId13" display="http://gmatclub.com/forum/search.php?search_tags=all&amp;selected_search_tags%5B%5D=201&amp;selected_search_tags%5B%5D=168" xr:uid="{521268A2-7EFE-4274-B147-302C29077F79}"/>
    <hyperlink ref="B16" r:id="rId14" display="http://gmatclub.com/forum/search.php?search_tags=all&amp;selected_search_tags%5B%5D=200&amp;selected_search_tags%5B%5D=168" xr:uid="{03999089-F164-48DF-B200-C1AC671DCB11}"/>
    <hyperlink ref="B17" r:id="rId15" display="http://gmatclub.com/forum/search.php?search_tags=all&amp;selected_search_tags%5B%5D=202&amp;selected_search_tags%5B%5D=168" xr:uid="{EF34028A-820E-424E-B744-08019C80D35F}"/>
    <hyperlink ref="B18" r:id="rId16" display="http://gmatclub.com/forum/search.php?search_tags=all&amp;selected_search_tags%5B%5D=207&amp;selected_search_tags%5B%5D=168" xr:uid="{36F3FD3D-F45E-4263-9BC0-A981639ADA79}"/>
    <hyperlink ref="B19" r:id="rId17" display="http://gmatclub.com/forum/search.php?search_tags=all&amp;selected_search_tags%5B%5D=203&amp;selected_search_tags%5B%5D=168" xr:uid="{AC3FE4F9-94C2-4631-A2D2-A5EBB64A5BE0}"/>
    <hyperlink ref="B20" r:id="rId18" display="http://gmatclub.com/forum/search.php?search_tags=all&amp;selected_search_tags%5B%5D=247&amp;selected_search_tags%5B%5D=168" xr:uid="{E67CD22B-4079-4C52-A0D5-0A0C1A918583}"/>
    <hyperlink ref="A22" r:id="rId19" display="http://gmatclub.com/forum/search.php?search_tags=all&amp;selected_search_tags%5B%5D=226" xr:uid="{3EDC034A-8C9C-4652-B7D4-5FF9F5287F14}"/>
    <hyperlink ref="A23" r:id="rId20" display="http://gmatclub.com/forum/search.php?search_tags=all&amp;selected_search_tags%5B%5D=226" xr:uid="{0E783BBA-B390-423B-A6A9-9F3B7BA31060}"/>
    <hyperlink ref="B23" r:id="rId21" display="http://gmatclub.com/forum/search.php?search_tags=all&amp;selected_search_tags%5B%5D=115&amp;selected_search_tags%5B%5D=226" xr:uid="{FCB4CBE5-C2BA-465D-B650-098436E42853}"/>
    <hyperlink ref="B24" r:id="rId22" display="http://gmatclub.com/forum/search.php?search_tags=all&amp;selected_search_tags%5B%5D=116&amp;selected_search_tags%5B%5D=226" xr:uid="{CE45B54E-7503-4167-91BA-2A001924D217}"/>
    <hyperlink ref="B25" r:id="rId23" display="http://gmatclub.com/forum/search.php?search_tags=all&amp;selected_search_tags%5B%5D=118&amp;selected_search_tags%5B%5D=226" xr:uid="{0317CBC8-964D-4613-8FBA-B41D7F9A53A0}"/>
    <hyperlink ref="B26" r:id="rId24" display="http://gmatclub.com/forum/search.php?search_tags=all&amp;selected_search_tags%5B%5D=117&amp;selected_search_tags%5B%5D=226" xr:uid="{DE3375AE-BC67-4A63-A7D3-E1E4436D63A4}"/>
    <hyperlink ref="B27" r:id="rId25" display="http://gmatclub.com/forum/search.php?search_tags=all&amp;selected_search_tags%5B%5D=119&amp;selected_search_tags%5B%5D=226" xr:uid="{3C10EBFE-9D5F-4514-8F6E-32B4DE28AA03}"/>
    <hyperlink ref="B28" r:id="rId26" display="http://gmatclub.com/forum/search.php?search_tags=all&amp;selected_search_tags%5B%5D=120&amp;selected_search_tags%5B%5D=226" xr:uid="{654377F8-438D-4781-9980-B1091CDC2808}"/>
    <hyperlink ref="B29" r:id="rId27" display="http://gmatclub.com/forum/search.php?search_tags=all&amp;selected_search_tags%5B%5D=121&amp;selected_search_tags%5B%5D=226" xr:uid="{8C770930-5A5F-49E3-AA2C-9F64B4BF4EC8}"/>
    <hyperlink ref="B30" r:id="rId28" display="http://gmatclub.com/forum/search.php?search_tags=all&amp;selected_search_tags%5B%5D=122&amp;selected_search_tags%5B%5D=226" xr:uid="{E600F41C-DF67-4FBA-AF42-8E88D4FCCB3E}"/>
    <hyperlink ref="B31" r:id="rId29" display="http://gmatclub.com/forum/search.php?search_tags=all&amp;selected_search_tags%5B%5D=123&amp;selected_search_tags%5B%5D=226" xr:uid="{39637880-A870-4C56-9F6E-505ADF048731}"/>
    <hyperlink ref="B32" r:id="rId30" display="http://gmatclub.com/forum/search.php?search_tags=all&amp;selected_search_tags%5B%5D=124&amp;selected_search_tags%5B%5D=226" xr:uid="{E2EA9769-844D-4069-87F7-E65CD8CF92E1}"/>
    <hyperlink ref="B33" r:id="rId31" display="http://gmatclub.com/forum/search.php?search_tags=all&amp;selected_search_tags%5B%5D=201&amp;selected_search_tags%5B%5D=226" xr:uid="{80A0D7A7-FF93-4204-B608-5083A91D426B}"/>
    <hyperlink ref="B34" r:id="rId32" display="http://gmatclub.com/forum/search.php?search_tags=all&amp;selected_search_tags%5B%5D=200&amp;selected_search_tags%5B%5D=226" xr:uid="{909CA90A-483F-41DB-802E-95559B08E3B1}"/>
    <hyperlink ref="B35" r:id="rId33" display="http://gmatclub.com/forum/search.php?search_tags=all&amp;selected_search_tags%5B%5D=202&amp;selected_search_tags%5B%5D=226" xr:uid="{793870E5-9A75-4B61-99B7-B59BD7E16C58}"/>
    <hyperlink ref="B36" r:id="rId34" display="http://gmatclub.com/forum/search.php?search_tags=all&amp;selected_search_tags%5B%5D=207&amp;selected_search_tags%5B%5D=226" xr:uid="{89CED9B7-0154-4485-80BA-A57107C6FA50}"/>
    <hyperlink ref="B37" r:id="rId35" display="http://gmatclub.com/forum/search.php?search_tags=all&amp;selected_search_tags%5B%5D=203&amp;selected_search_tags%5B%5D=226" xr:uid="{E738991A-0849-467D-A64A-CBF3CD3B2175}"/>
    <hyperlink ref="B38" r:id="rId36" display="http://gmatclub.com/forum/search.php?search_tags=all&amp;selected_search_tags%5B%5D=247&amp;selected_search_tags%5B%5D=226" xr:uid="{299F6049-567F-43D5-B84A-6E29A99D0409}"/>
    <hyperlink ref="A40" r:id="rId37" display="http://gmatclub.com/forum/search.php?search_tags=all&amp;selected_search_tags%5B%5D=227" xr:uid="{9C201F8D-302F-44FA-B524-0AFC4BDBE5CD}"/>
    <hyperlink ref="A41" r:id="rId38" display="http://gmatclub.com/forum/search.php?search_tags=all&amp;selected_search_tags%5B%5D=227" xr:uid="{6C4525A8-C847-4F04-BD36-33DA5025ECA4}"/>
    <hyperlink ref="B41" r:id="rId39" display="http://gmatclub.com/forum/search.php?search_tags=all&amp;selected_search_tags%5B%5D=115&amp;selected_search_tags%5B%5D=227" xr:uid="{4AF088AC-C857-443A-BB46-437D8763A96D}"/>
    <hyperlink ref="B42" r:id="rId40" display="http://gmatclub.com/forum/search.php?search_tags=all&amp;selected_search_tags%5B%5D=116&amp;selected_search_tags%5B%5D=227" xr:uid="{C9961F3C-4BE8-458F-AEC6-D9501B036C98}"/>
    <hyperlink ref="B43" r:id="rId41" display="http://gmatclub.com/forum/search.php?search_tags=all&amp;selected_search_tags%5B%5D=118&amp;selected_search_tags%5B%5D=227" xr:uid="{340ADBCE-28BB-4071-BF8E-15A4F602625E}"/>
    <hyperlink ref="B44" r:id="rId42" display="http://gmatclub.com/forum/search.php?search_tags=all&amp;selected_search_tags%5B%5D=117&amp;selected_search_tags%5B%5D=227" xr:uid="{E94E8A0A-30EA-4977-B6A5-0A6BF084645A}"/>
    <hyperlink ref="B45" r:id="rId43" display="http://gmatclub.com/forum/search.php?search_tags=all&amp;selected_search_tags%5B%5D=119&amp;selected_search_tags%5B%5D=227" xr:uid="{7D5D7D51-5AA5-48E7-9074-85FCE4121AFA}"/>
    <hyperlink ref="B46" r:id="rId44" display="http://gmatclub.com/forum/search.php?search_tags=all&amp;selected_search_tags%5B%5D=120&amp;selected_search_tags%5B%5D=227" xr:uid="{4113D043-9384-4051-92D4-D7AD52DCBFC2}"/>
    <hyperlink ref="B47" r:id="rId45" display="http://gmatclub.com/forum/search.php?search_tags=all&amp;selected_search_tags%5B%5D=121&amp;selected_search_tags%5B%5D=227" xr:uid="{4629133A-9DD8-409C-8617-D0EBC1ED0E30}"/>
    <hyperlink ref="B48" r:id="rId46" display="http://gmatclub.com/forum/search.php?search_tags=all&amp;selected_search_tags%5B%5D=122&amp;selected_search_tags%5B%5D=227" xr:uid="{83DA9887-AED5-495A-9014-0D048AFFD433}"/>
    <hyperlink ref="B49" r:id="rId47" display="http://gmatclub.com/forum/search.php?search_tags=all&amp;selected_search_tags%5B%5D=123&amp;selected_search_tags%5B%5D=227" xr:uid="{FF62B6B5-48CE-4630-BC2F-D0717E1968DC}"/>
    <hyperlink ref="B50" r:id="rId48" display="http://gmatclub.com/forum/search.php?search_tags=all&amp;selected_search_tags%5B%5D=124&amp;selected_search_tags%5B%5D=227" xr:uid="{751C5EB7-67FA-4B2C-B556-9E4F7D74EFE3}"/>
    <hyperlink ref="B51" r:id="rId49" display="http://gmatclub.com/forum/search.php?search_tags=all&amp;selected_search_tags%5B%5D=201&amp;selected_search_tags%5B%5D=227" xr:uid="{3AF907CD-3360-41D9-9C5C-31E6F1CC362F}"/>
    <hyperlink ref="B52" r:id="rId50" display="http://gmatclub.com/forum/search.php?search_tags=all&amp;selected_search_tags%5B%5D=200&amp;selected_search_tags%5B%5D=227" xr:uid="{42285895-9233-4FB9-A8EF-5E8043EABA19}"/>
    <hyperlink ref="B53" r:id="rId51" display="http://gmatclub.com/forum/search.php?search_tags=all&amp;selected_search_tags%5B%5D=202&amp;selected_search_tags%5B%5D=227" xr:uid="{49B97E3D-3350-457E-B762-AFD936D541CE}"/>
    <hyperlink ref="B54" r:id="rId52" display="http://gmatclub.com/forum/search.php?search_tags=all&amp;selected_search_tags%5B%5D=207&amp;selected_search_tags%5B%5D=227" xr:uid="{CEAA1E1A-8564-45E0-B9B9-48BC146A925B}"/>
    <hyperlink ref="B55" r:id="rId53" display="http://gmatclub.com/forum/search.php?search_tags=all&amp;selected_search_tags%5B%5D=203&amp;selected_search_tags%5B%5D=227" xr:uid="{EBD24BAC-09A8-412F-9599-D2DC8D356501}"/>
    <hyperlink ref="B56" r:id="rId54" display="http://gmatclub.com/forum/search.php?search_tags=all&amp;selected_search_tags%5B%5D=247&amp;selected_search_tags%5B%5D=227" xr:uid="{04034182-E3FB-43F8-A0C6-B656595A0257}"/>
    <hyperlink ref="H23" r:id="rId55" display="https://gmatclub.com/forum/country-x-s-recent-stock-trading-scandal-should-not-diminish-investors-241633.html" xr:uid="{7E72E999-15AE-4D27-A168-854CA3236526}"/>
    <hyperlink ref="H22" r:id="rId56" display="https://gmatclub.com/forum/environmental-organizations-want-to-preserve-the-land-surrounding-the-221144.html" xr:uid="{96559651-49E9-485A-9FD7-025B9C46D518}"/>
    <hyperlink ref="H24" r:id="rId57" display="https://gmatclub.com/forum/for-several-centuries-physicians-mistakenly-believed-that-370146.html" xr:uid="{B053FC2F-B092-4B0A-BDCC-97E784832F18}"/>
    <hyperlink ref="H26" r:id="rId58" display="https://gmatclub.com/forum/paretan-newspaper-editor-david-salino-assails-as-distorted-our-quotat-338775.html" xr:uid="{01A80DAF-E735-4A6E-9BF0-5FA2F426E8D7}"/>
    <hyperlink ref="H27" r:id="rId59" display="https://gmatclub.com/forum/the-economy-is-in-a-dismal-state-universities-are-suffering-from-cutb-306715.html" xr:uid="{45FB9E78-8630-4912-9724-045254A7967B}"/>
    <hyperlink ref="H25" r:id="rId60" display="https://gmatclub.com/forum/forecasts-made-by-technovate-computers-innovation-team-regarding-the-267825.html" xr:uid="{E8A7D4C7-5089-4354-9A05-60D9006A8C9E}"/>
    <hyperlink ref="H28" r:id="rId61" display="https://gmatclub.com/forum/the-chemicals-division-at-company-m-spent-4-of-its-2008-budget-327142.html" xr:uid="{BE934926-5078-4D4F-99C1-4C63E7EB81D9}"/>
    <hyperlink ref="H21" r:id="rId62" xr:uid="{2BE172ED-B0A3-456D-9014-8FFF9CC8A71A}"/>
    <hyperlink ref="H29" r:id="rId63" display="https://gmatclub.com/forum/mate-is-a-beverage-found-in-much-of-south-america-while-it-is-272719.html" xr:uid="{959D36BC-D027-43C1-BDAD-1AA598BD0C6A}"/>
    <hyperlink ref="H30" r:id="rId64" display="https://gmatclub.com/forum/studies-in-restaurants-show-that-the-tips-left-by-customers-who-pay-th-200170.html" xr:uid="{AFE91CF0-43CC-4730-8600-F6519897DB9D}"/>
    <hyperlink ref="H31" r:id="rId65" display="https://gmatclub.com/forum/outsourcing-is-the-practice-of-obtaining-from-an-independent-supplier-53143.html" xr:uid="{05A4F84E-54C5-49AB-A72F-DFFA28B37C14}"/>
    <hyperlink ref="H32" r:id="rId66" display="https://gmatclub.com/forum/those-who-feel-that-fewer-and-fewer-people-in-this-country-149309.html" xr:uid="{D47E2F0F-9970-4E44-AB80-275E8B717910}"/>
    <hyperlink ref="H33" r:id="rId67" display="https://gmatclub.com/forum/eight-years-ago-hunting-was-banned-in-greenfield-county-on-the-grounds-236684.html" xr:uid="{8B7FB4FA-9EA1-4A95-B688-E6CABCEBE0D3}"/>
    <hyperlink ref="H34" r:id="rId68" display="https://gmatclub.com/forum/in-january-of-last-year-fastfood-king-started-using-a-new-lowfat-oil-141007.html" xr:uid="{11C6B761-EBAF-4DD2-B607-DFF51E1DB6AC}"/>
    <hyperlink ref="H35" r:id="rId69" display="https://gmatclub.com/forum/psychologists-conducted-an-experiment-in-which-half-of-the-volunteers-321877.html" xr:uid="{B72FC7DE-B73A-4332-B89A-B436E65B3FEF}"/>
    <hyperlink ref="H36" r:id="rId70" display="https://gmatclub.com/forum/when-people-evade-income-taxes-by-not-declaring-taxable-income-a-vici-51801.html" xr:uid="{F75EEEBD-BFB9-4607-B26F-B2280DFA674F}"/>
    <hyperlink ref="H37" r:id="rId71" display="https://gmatclub.com/forum/outbreaks-of-rift-valley-fever-occur-irregularly-in-east-africa-sever-62108.html" xr:uid="{602753E6-38F1-41CD-AEB6-A207CD2D4056}"/>
    <hyperlink ref="H39" r:id="rId72" display="https://gmatclub.com/forum/newspaper-editors-should-not-allow-reporters-to-write-the-headlines-241368.html" xr:uid="{16CBAF06-0457-4B23-8567-96585D3F606A}"/>
    <hyperlink ref="H38" r:id="rId73" display="https://gmatclub.com/forum/to-counter-the-escalating-violence-of-inner-cities-i-32807.html" xr:uid="{1853E2CC-4750-4A8A-AF50-68AAEF1DAC75}"/>
    <hyperlink ref="H40" r:id="rId74" display="https://gmatclub.com/forum/a-study-of-adults-who-suffer-from-migraine-headaches-revealed-that-a-316299.html" xr:uid="{5758B59C-9EF0-4DD1-8969-36BFBB54087E}"/>
    <hyperlink ref="H41" r:id="rId75" display="https://gmatclub.com/forum/oscar-i-have-been-accused-of-plagiarizing-the-work-of-ethel-myers-in-316374.html" xr:uid="{1F694901-C5ED-44EA-A820-5D2D6A92E8FC}"/>
    <hyperlink ref="H42" r:id="rId76" display="https://gmatclub.com/forum/in-response-to-years-of-increasing-congestion-at-airport-x-the-govern-135660.html" xr:uid="{F4E0225F-0A2B-4587-A9D4-92B8220FFD6F}"/>
    <hyperlink ref="H43" r:id="rId77" display="https://gmatclub.com/forum/in-the-early-1960s-myanmar-was-the-richest-country-in-asia-149320.html" xr:uid="{8E66DF49-A55D-412A-BD9E-9CF23E919A79}"/>
    <hyperlink ref="H44" r:id="rId78" display="https://gmatclub.com/forum/numerous-studies-of-chemotherapy-patients-over-the-last-ten-137650.html" xr:uid="{162D975E-58CC-4723-8499-003AD8AF721A}"/>
    <hyperlink ref="H45" r:id="rId79" display="https://gmatclub.com/forum/activist-any-member-of-the-city-council-ought-either-to-vote-against-310463.html" xr:uid="{489440AC-CDC8-4136-BCA2-718CCF161DC3}"/>
    <hyperlink ref="H46" r:id="rId80" display="https://gmatclub.com/forum/five-years-ago-the-town-of-bayside-in-the-katontic-river-163455.html" xr:uid="{5D3F742A-E54A-4E36-8E65-1F8D68AEC726}"/>
    <hyperlink ref="H47" r:id="rId81" display="https://gmatclub.com/forum/advertisement-for-sinus-pain-three-out-of-four-hospitals-give-their-94110.html" xr:uid="{2479FBC1-939A-40AE-A3EC-5073659CAAE3}"/>
    <hyperlink ref="H48" r:id="rId82" display="https://gmatclub.com/forum/in-order-to-increase-his-speed-and-endurance-325413.html" xr:uid="{A08C68CD-3AD1-4B05-A59F-6A1163CC5563}"/>
    <hyperlink ref="H49" r:id="rId83" display="https://gmatclub.com/forum/for-over-two-centuries-no-one-had-been-able-to-make-damascus-blades-b-207795.html" xr:uid="{8FC4E567-CB38-44B1-A918-8AD0793BB6E1}"/>
    <hyperlink ref="H50" r:id="rId84" display="https://gmatclub.com/forum/electronic-computer-chips-made-of-tiny-silicon-wafers-now-regularly-co-89664.html" xr:uid="{E33892FE-E347-445B-A082-5333017B9B99}"/>
    <hyperlink ref="H51" r:id="rId85" display="https://gmatclub.com/forum/letter-to-the-editor-if-the-water-level-in-the-searle-river-delta-con-306113.html" xr:uid="{2984A594-2821-4CB3-B261-D56082C22C7A}"/>
    <hyperlink ref="H52" r:id="rId86" display="https://gmatclub.com/forum/neuroscientists-are-making-progress-in-discovering-more-about-the-caus-304661.html" xr:uid="{2080D8D5-208B-4C88-B16D-4C442B74C05A}"/>
    <hyperlink ref="H53" r:id="rId87" display="https://gmatclub.com/forum/between-1980-and-2000-the-sea-otter-population-of-the-aleutian-islands-202574.html" xr:uid="{ECE97FF2-D168-4E72-83DD-948DF5DAD695}"/>
    <hyperlink ref="H54" r:id="rId88" display="https://gmatclub.com/forum/fares-on-the-city-run-public-buses-in-greenville-are-subsidized-by-cit-80388.html" xr:uid="{B6748D45-D83D-43E5-ADB9-4645B04C5A86}"/>
    <hyperlink ref="H55" r:id="rId89" display="https://gmatclub.com/forum/patient-i-have-read-that-particles-of-my-artificial-hip-can-wear-off-188738.html" xr:uid="{40FB1E13-00BE-4C11-8395-5B0AFD476B33}"/>
    <hyperlink ref="H56" r:id="rId90" display="https://gmatclub.com/forum/nearly-one-in-three-subscribers-to-financial-forecaster-is-a-154115.html" xr:uid="{72700D4D-77BE-4F56-9D61-8FB8D1F3362A}"/>
    <hyperlink ref="H158" r:id="rId91" display="https://gmatclub.com/forum/in-millington-a-city-of-50-000-people-mercedes-pedrosa-a-realtor-274827.html" xr:uid="{9E1F1B9B-9F06-4D57-BA88-FEB1E562F866}"/>
    <hyperlink ref="H57" r:id="rId92" display="https://gmatclub.com/forum/psychological-research-indicates-that-college-hockey-and-football-play-92052.html" xr:uid="{1FBC8508-A870-4EA1-A401-797A92DB1F6C}"/>
    <hyperlink ref="H159" r:id="rId93" display="https://gmatclub.com/forum/ross-the-profitability-of-company-x-restored-to-private-ownership-fi-92092.html" xr:uid="{CA34954E-3D2B-40B8-AF7D-AD982578ED76}"/>
    <hyperlink ref="H58" r:id="rId94" location="p674147" display="p674147" xr:uid="{2D54470B-0AA9-4543-BD46-A9031CC4DAA6}"/>
    <hyperlink ref="H160" r:id="rId95" display="https://gmatclub.com/forum/at-large-amusement-parks-live-shows-are-used-very-deliberately-to-inf-89280.html" xr:uid="{947E7EB8-59DF-4B85-8254-391C33EDA57C}"/>
    <hyperlink ref="H59" r:id="rId96" location="p674385" display="p674385" xr:uid="{2E78BF86-6773-4F57-938E-EF1AA8EFEE25}"/>
    <hyperlink ref="H161" r:id="rId97" location="p708591" display="https://gmatclub.com/forum/partly-because-of-bad-weather-but-also-partly-because-some-major-pepp-92156.html - p708591" xr:uid="{86A03216-E02F-4AA1-AD2E-5CE7E25951D0}"/>
    <hyperlink ref="H60" r:id="rId98" location="p578314" display="p578314" xr:uid="{2BD7D99B-FF2A-4D8E-837C-E6876DBD7148}"/>
    <hyperlink ref="H162" r:id="rId99" location="p733964" display="https://gmatclub.com/forum/technological-education-is-worsening-people-between-eighteen-and-twen-95359.html - p733964" xr:uid="{11025DD2-598A-41BD-AAFE-6D2DDA47D2A9}"/>
    <hyperlink ref="H61" r:id="rId100" location="p311569" display="p311569" xr:uid="{A192B5EA-80D5-4ECE-953E-C959B9ECE15F}"/>
    <hyperlink ref="H163" r:id="rId101" location="p269157" display="https://gmatclub.com/forum/archaeologists-seeking-the-location-of-a-legendary-siege-and-38845.html - p269157" xr:uid="{F4B83ED9-6653-4E75-A3A0-D790C1516224}"/>
    <hyperlink ref="H75" r:id="rId102" location="p563169" display="https://gmatclub.com/forum/sales-taxes-tend-to-be-regressive-affecting-poor-people-more-severely-75081.html - p563169" xr:uid="{0F29390D-EC19-4119-95C4-20970F35D3C6}"/>
    <hyperlink ref="H164" r:id="rId103" location="p513892" display="https://gmatclub.com/forum/reviewing-historical-data-medical-researchers-in-california-found-tha-69709.html - p513892" xr:uid="{3E4BF684-1148-4F87-B7B9-925ED7BC7FA9}"/>
    <hyperlink ref="H76" r:id="rId104" location="p2125041" display="https://gmatclub.com/forum/the-city-s-public-transportation-system-should-be-removed-from-the-jur-275207.html - p2125041" xr:uid="{70295536-D919-4043-A6C2-5201AC376ED6}"/>
    <hyperlink ref="H77" r:id="rId105" location="p659682" display="https://gmatclub.com/forum/throughout-the-1950-s-there-were-increases-in-the-numbers-of-dead-bir-87717.html - p659682" xr:uid="{26DBA997-B7A7-4F12-A25C-AAC35594BDD6}"/>
    <hyperlink ref="H78" r:id="rId106" location="p2172699" display="https://gmatclub.com/forum/this-year-the-new-hampshire-division-of-company-x-281702.html - p2172699" xr:uid="{8CB9A330-1BDB-4857-B0DB-4A8B40E4286B}"/>
    <hyperlink ref="H79" r:id="rId107" location="p581667" display="https://gmatclub.com/forum/six-months-or-so-after-getting-a-video-recorder-many-early-buyers-app-77182.html - p581667" xr:uid="{52C21DE4-3675-458A-858C-125F26AFD86B}"/>
    <hyperlink ref="H80" r:id="rId108" location="p888578" display="https://gmatclub.com/forum/advertiser-the-revenue-that-newspapers-and-magazines-earn-110629.html - p888578" xr:uid="{C64912C0-8401-4E49-B4C6-57C4583C67AB}"/>
    <hyperlink ref="H81" r:id="rId109" location="p888581" display="https://gmatclub.com/forum/lark-manufacturing-company-initiated-a-voluntary-quality-circles-progr-110631.html - p888581" xr:uid="{8629480B-5C5D-48E6-AB24-B1033D7426E1}"/>
    <hyperlink ref="H169" r:id="rId110" location="p617969" display="https://gmatclub.com/forum/blood-banks-will-shortly-start-to-screen-all-donors-for-nanb-hepatitis-82406.html - p617969" xr:uid="{64907346-8373-4500-B852-0B2C1B1A7915}"/>
    <hyperlink ref="H82" r:id="rId111" location="p617461" display="https://gmatclub.com/forum/millions-of-identical-copies-of-a-plant-can-be-produced-82323.html - p617461" xr:uid="{1CEBE744-19AC-4F34-901F-AB7D8B9CC3F3}"/>
    <hyperlink ref="H151" r:id="rId112" location="p895345" display="https://gmatclub.com/forum/by-analyzing-the-garbage-of-a-large-number-of-average-sized-111143.html - p895345" xr:uid="{FF3D90E6-0701-45B3-98BF-E4FCB1D51BEE}"/>
    <hyperlink ref="H152" r:id="rId113" location="p668266" display="https://gmatclub.com/forum/in-the-past-teachers-bank-tellers-and-secretaries-were-predominantl-88596.html - p668266" xr:uid="{2FCBDAC4-1DEA-4A39-B205-E99DDCF0A010}"/>
    <hyperlink ref="H153" r:id="rId114" location="p901378" display="https://gmatclub.com/forum/of-the-countries-that-were-the-world-s-twenty-largest-111585.html - p901378" xr:uid="{B09D1AFA-D59A-40AF-A68F-2DEBF8A21F9F}"/>
    <hyperlink ref="H154" r:id="rId115" location="p2179819" display="https://gmatclub.com/forum/in-the-united-states-the-postal-service-has-a-monopoly-on-first-class-282726.html - p2179819" xr:uid="{1B7D9723-E44A-4746-89BC-FB8DBB4AE827}"/>
    <hyperlink ref="H155" r:id="rId116" location="p524431" display="https://gmatclub.com/forum/teresa-manned-spaceflight-does-not-have-a-future-since-it-71127.html - p524431" xr:uid="{A879B93C-C6DB-46AB-B3F7-0E22C55FE7CE}"/>
    <hyperlink ref="H156" r:id="rId117" location="p475484" display="https://gmatclub.com/forum/the-following-proposal-to-amend-the-bylaws-of-an-organization-was-circ-142460.html - p475484" xr:uid="{1CA90C90-A949-4B68-9769-02812EEFD1E1}"/>
    <hyperlink ref="H157" r:id="rId118" location="p844768" display="https://gmatclub.com/forum/the-average-life-expectancy-for-the-us-population-as-a-whole-107235.html - p844768" xr:uid="{2739BB39-236E-4B60-AF8C-30FB2929CA8B}"/>
    <hyperlink ref="H2173" r:id="rId119" location="p794943" display="https://gmatclub.com/forum/insurance-company-x-is-considering-issuing-a-new-policy-to-cover-252420.html - p794943" xr:uid="{661B958E-1403-4885-91A1-46A4659A2293}"/>
    <hyperlink ref="H2174" r:id="rId120" location="p1265292" display="https://gmatclub.com/forum/company-alpha-buys-free-travel-coupons-from-people-who-are-a-159427.html - p1265292" xr:uid="{81FDFBD9-52F2-43BE-A57E-4614C297F9FD}"/>
    <hyperlink ref="H2175" r:id="rId121" location="p574201" display="https://gmatclub.com/forum/a-conservation-group-in-the-united-states-is-trying-to-change-the-long-76261.html - p574201" xr:uid="{1C27B45E-71BA-4E6E-8286-86C539625A76}"/>
    <hyperlink ref="H2176" r:id="rId122" location="p480377" display="https://gmatclub.com/forum/defense-department-analysts-worry-that-the-ability-of-the-united-state-65590.html - p480377" xr:uid="{BD18AA9E-372A-4536-BEFB-78EDC324192E}"/>
    <hyperlink ref="H2177" r:id="rId123" location="p230104" display="https://gmatclub.com/forum/the-fewer-restrictions-there-are-on-the-advertising-weaken-33526.html - p230104" xr:uid="{35D6471E-AD46-422A-8016-C874401E5EC5}"/>
    <hyperlink ref="H2178" r:id="rId124" location="p727830" display="https://gmatclub.com/forum/the-cost-of-producing-radios-in-country-q-is-10-percent-less-than-the-94572.html - p727830" xr:uid="{308F9833-FC81-4B01-A79E-245D6FFCB213}"/>
    <hyperlink ref="H2179" r:id="rId125" location="p675691" display="https://gmatclub.com/forum/one-state-adds-a-7-percent-sales-tax-to-the-price-of-most-89346.html - p675691" xr:uid="{359104A1-3429-4DB5-9435-F53E2EE2559E}"/>
    <hyperlink ref="H2180" r:id="rId126" location="p2186559" display="https://gmatclub.com/forum/surveys-show-that-every-year-only-10-percent-of-cigarette-smokers-283639.html - p2186559" xr:uid="{204A567D-D9ED-489B-BBD8-BBAAECF2A1FB}"/>
    <hyperlink ref="H2181" r:id="rId127" location="p1549305" display="https://gmatclub.com/forum/rural-households-have-more-purchasing-power-than-do-urban-or-suburban-201777.html - p1549305" xr:uid="{CF681B4D-2578-4F71-AEB9-F5359743310D}"/>
    <hyperlink ref="H2182" r:id="rId128" location="p64509" display="https://gmatclub.com/forum/affirmative-action-is-good-business-so-asserted-the-national-associat-11241.html - p64509" xr:uid="{5B230799-ECC1-4D8F-8EE2-FE964D635A1B}"/>
    <hyperlink ref="H2183" r:id="rId129" location="p2147980" display="https://gmatclub.com/forum/if-the-airspace-around-centrally-located-airports-were-restricted-to-278434.html - p2147980" xr:uid="{CA263E99-0598-4BD1-BAD6-404AFB2272D3}"/>
    <hyperlink ref="H2184" r:id="rId130" location="p495392" display="https://gmatclub.com/forum/most-archaeologists-have-held-that-people-first-reached-the-67404.html - p495392" xr:uid="{A16E4577-A4F0-451C-96B6-D422C62C03EA}"/>
    <hyperlink ref="H2185" r:id="rId131" location="p1079701" display="https://gmatclub.com/forum/since-the-mayor-s-publicity-campaign-for-greenville-s-bus-131528.html - p1079701" xr:uid="{CDD247AA-92D1-462E-8F97-3D398EAC6968}"/>
    <hyperlink ref="H2186" r:id="rId132" location="p774950" display="https://gmatclub.com/forum/with-emergence-of-biotechnology-companies-it-was-feared-that-they-100418.html - p774950" xr:uid="{73348C06-94BA-4089-BD86-13B9640E20C1}"/>
    <hyperlink ref="H2187" r:id="rId133" location="p1098868" display="https://gmatclub.com/forum/kale-has-more-nutritional-value-than-spinach-but-since-collard-greens-134852.html - p1098868" xr:uid="{8529222E-DAEF-4B7A-B79F-E4112BC4AF34}"/>
    <hyperlink ref="H2188" r:id="rId134" location="p889332" display="https://gmatclub.com/forum/on-the-basis-of-a-decrease-in-the-college-age-population-many-college-110716.html - p889332" xr:uid="{6B7F428C-CA99-4996-BFCE-699F97EDD91B}"/>
    <hyperlink ref="H2189" r:id="rId135" location="p676160" display="https://gmatclub.com/forum/in-january-there-was-a-large-drop-in-the-number-of-new-89404.html - p676160" xr:uid="{0D80AEB2-4F04-4587-A3E0-AB4C6D9C12DB}"/>
    <hyperlink ref="H2190" r:id="rId136" location="p475576" display="https://gmatclub.com/forum/a-researcher-discovered-that-people-who-have-low-levels-of-immune-syst-116407.html - p475576" xr:uid="{674FA999-2518-41DE-BD07-EE030DA640C3}"/>
    <hyperlink ref="H2191" r:id="rId137" location="p1279138" display="https://gmatclub.com/forum/a-proposed-ordinance-requires-the-installation-in-new-homes-of-sprinkl-161732.html - p1279138" xr:uid="{79037091-769C-4CA1-9428-94C4B834AE74}"/>
    <hyperlink ref="H2192" r:id="rId138" location="p2040904" display="https://gmatclub.com/forum/increases-in-the-level-of-high-density-lipoprotein-hdl-in-the-human-262679.html - p2040904" xr:uid="{B0D711A1-FE67-4ADB-92FB-1D721BE87A0B}"/>
    <hyperlink ref="H2193" r:id="rId139" location="p671091" display="https://gmatclub.com/forum/people-buy-prestige-when-they-buy-a-premium-product-they-want-to-be-a-88894.html - p671091" xr:uid="{0665C452-6078-466D-835E-392C8551A005}"/>
    <hyperlink ref="H2194" r:id="rId140" location="p288641" display="https://gmatclub.com/forum/the-average-normal-infant-born-in-the-united-states-weights-between-41448.html - p288641" xr:uid="{1B7C4FC1-223D-486D-B48A-4195C80FA046}"/>
    <hyperlink ref="H2195" r:id="rId141" location="p1117514" display="https://gmatclub.com/forum/if-there-is-an-oil-supply-disruption-resulting-in-higher-international-138144.html - p1117514" xr:uid="{46378180-829A-457D-83B2-653FE1777C72}"/>
    <hyperlink ref="H2196" r:id="rId142" location="p671089" display="https://gmatclub.com/forum/fact-1-television-advertising-is-becoming-less-effective-the-proport-88893.html - p671089" xr:uid="{B6BFD221-68B4-4B29-A456-EB538E471796}"/>
    <hyperlink ref="H2197" r:id="rId143" location="p671085" display="https://gmatclub.com/forum/the-price-the-government-pays-for-standard-weapons-purchased-from-mili-88892.html - p671085" xr:uid="{D0659AE3-1D08-438D-BD68-03FD4EEE79BC}"/>
    <hyperlink ref="H2198" r:id="rId144" location="p491261" display="https://gmatclub.com/forum/a-recent-spate-of-launching-and-operating-mishaps-with-television-sate-66914.html - p491261" xr:uid="{AA214218-DB2C-4604-BE66-252F4CE455A0}"/>
    <hyperlink ref="H2199" r:id="rId145" location="p675722" display="https://gmatclub.com/forum/radio-interferometry-is-a-technique-for-studying-details-of-89354.html - p675722" xr:uid="{8F16FD3F-2250-41CD-BDAB-F42EEACE39EB}"/>
    <hyperlink ref="H2200" r:id="rId146" location="p113208" display="https://gmatclub.com/forum/for-a-local-government-to-outlaw-all-strikes-by-its-workers-is-a-costl-89356.html - p113208" xr:uid="{D9CC9BE9-8339-49C0-B533-E3F9E6EBE5EB}"/>
    <hyperlink ref="H2201" r:id="rId147" location="p2198805" display="https://gmatclub.com/forum/of-the-countries-that-were-the-worlds-twenty-largest-exporters-in-285316.html - p2198805" xr:uid="{52E1472B-F917-4B84-88B6-C56B8F4EE9A8}"/>
    <hyperlink ref="H2202" r:id="rId148" location="p2091613" display="https://gmatclub.com/forum/head-of-a-regional-psychiatric-association-as-an-organization-we-hav-270127.html - p2091613" xr:uid="{B1046A3C-165A-4DE2-95AD-1903ECC2E78A}"/>
    <hyperlink ref="H2203" r:id="rId149" location="p1960087" display="https://gmatclub.com/forum/a-significant-amount-of-the-acquisition-budget-of-a-typical-university-253285.html - p1960087" xr:uid="{384899D3-06CD-49EF-962E-AE5D3919B14C}"/>
    <hyperlink ref="H2208" r:id="rId150" display="https://gmatclub.com/forum/which-of-the-following-most-logically-completes-the-passage-a-tropic-303426.html" xr:uid="{66E96062-4694-4515-9E47-FE01C3FD1FA9}"/>
    <hyperlink ref="H2209" r:id="rId151" display="https://gmatclub.com/forum/the-council-of-shelbyville-which-wants-to-avoid-overly-depleting-the-303482.html" xr:uid="{E5C5538C-D7A8-4551-8B55-1360C2E298A5}"/>
    <hyperlink ref="H2210" r:id="rId152" display="https://gmatclub.com/forum/the-country-of-paisi-has-generally-relied-on-growing-soybeans-as-an-ex-303683.html" xr:uid="{FBC56AFE-C91E-475C-9A78-31178664D9F1}"/>
    <hyperlink ref="H2211" r:id="rId153" display="https://gmatclub.com/forum/because-they-can-craft-objects-of-a-new-design-without-having-extrusio-303753.html" xr:uid="{205B8358-ECC7-4F79-9E68-68B5DF6C8361}"/>
    <hyperlink ref="H2212" r:id="rId154" display="https://gmatclub.com/forum/last-year-energy-corp-s-oil-sales-increased-suddenly-in-the-region-of-303823.html" xr:uid="{C3A8247E-B7C0-43E4-B0EA-CA3E1424FD09}"/>
    <hyperlink ref="H2213" r:id="rId155" display="https://gmatclub.com/forum/this-claim-that-homo-habilis-homo-rudolfensis-and-homo-erectus-the-303896.html" xr:uid="{3E3F2BE0-B9C8-4F69-A80E-7E45FE2FCB52}"/>
    <hyperlink ref="H2214" r:id="rId156" display="https://gmatclub.com/forum/car-dealerships-in-the-state-of-fairview-have-prospered-over-the-term-304015.html" xr:uid="{084377ED-2ADD-4C2E-B429-9E3B4713281B}"/>
    <hyperlink ref="H2220" r:id="rId157" display="https://gmatclub.com/forum/although-most-species-of-nondomestic-mammals-in-australia-are-marsupia-315425.html" xr:uid="{2F12BA38-9990-4F44-B638-FAE6E7961F50}"/>
    <hyperlink ref="H2221" r:id="rId158" display="https://gmatclub.com/forum/people-who-receive-unsolicited-advice-from-someone-whose-advantage-wou-315491.html" xr:uid="{5DE2E873-0F15-46E8-926A-AB9A52EC48E5}"/>
    <hyperlink ref="H2226" r:id="rId159" display="https://gmatclub.com/forum/myrna-people-should-follow-diets-in-which-fat-represents-no-more-than-315644.html" xr:uid="{8712E549-D1E1-49AD-997D-1008513F362D}"/>
    <hyperlink ref="H2227" r:id="rId160" display="https://gmatclub.com/forum/a-careful-review-of-hospital-fatalities-due-to-anesthesia-during-the-315710.html" xr:uid="{55E1CAD2-4942-4B79-99A2-4619BB846154}"/>
    <hyperlink ref="H2228" r:id="rId161" display="https://gmatclub.com/forum/it-now-seems-clear-that-the-significant-role-initially-predicted-for-315759.html" xr:uid="{BB2D76C0-282A-46E6-AE34-C20CDA126B7D}"/>
    <hyperlink ref="H2229" r:id="rId162" display="https://gmatclub.com/forum/editorial-in-rejecting-the-plan-proposed-by-parliament-to-reform-the-315820.html" xr:uid="{8476FC1E-C118-4FC2-A6BF-BAF1133775E8}"/>
    <hyperlink ref="H2230" r:id="rId163" display="https://gmatclub.com/forum/people-often-pronounce-a-word-differently-when-asked-to-read-written-315895.html" xr:uid="{4F19FBB3-936E-4373-9C5F-1139E15F5F62}"/>
    <hyperlink ref="H2231" r:id="rId164" display="https://gmatclub.com/forum/for-juanita-to-get-to-the-zoo-she-must-take-either-the-number-12-bus-316036.html" xr:uid="{3BB027D8-26D4-40AF-80E8-46337F451AAE}"/>
    <hyperlink ref="H2232" r:id="rId165" display="https://gmatclub.com/forum/large-quantities-of-lead-dust-can-be-released-during-renovations-in-ho-316169.html" xr:uid="{A4797EE4-D254-42A2-B30E-BD00D05BE949}"/>
    <hyperlink ref="H2233" r:id="rId166" display="https://gmatclub.com/forum/in-the-1960s-paranoia-was-viewed-by-social-scientists-as-ungrounded-fe-316262.html" xr:uid="{5CEE8258-E543-448D-92BB-90471D2A24D2}"/>
    <hyperlink ref="H2234" r:id="rId167" display="https://gmatclub.com/forum/since-multinational-grain-companies-operate-so-as-to-maximize-profits-316300.html" xr:uid="{4EADA459-2159-4C67-964A-78610A8B3E66}"/>
    <hyperlink ref="H2235" r:id="rId168" display="https://gmatclub.com/forum/oscar-i-have-been-accused-of-plagiarizing-the-work-of-ethel-myers-in-316374.html" xr:uid="{1BB9C47E-A23C-408D-A660-3915A18DB80C}"/>
    <hyperlink ref="H2236" r:id="rId169" display="https://gmatclub.com/forum/datacom-a-company-that-filed-many-patents-last-year-was-financially-316529.html" xr:uid="{B64F6EE9-A18E-41D0-AF00-C49D4514D2F2}"/>
    <hyperlink ref="H2237" r:id="rId170" display="https://gmatclub.com/forum/household-indebtedness-which-some-theorists-regard-as-causing-recessi-316626.html" xr:uid="{33CF063D-8278-412B-8D27-5AC05C27E159}"/>
    <hyperlink ref="H2238" r:id="rId171" display="https://gmatclub.com/forum/conservationists-have-established-land-reserves-to-preserve-the-last-r-316714.html" xr:uid="{0BE583E2-646E-4CBA-9A87-C5130A5CD03A}"/>
    <hyperlink ref="H2239" r:id="rId172" display="https://gmatclub.com/forum/every-political-philosopher-of-the-early-twentieth-century-who-was-eit-316803.html" xr:uid="{4914252E-1067-4B03-9A82-C3676178B993}"/>
    <hyperlink ref="H2240" r:id="rId173" display="https://gmatclub.com/forum/at-the-beginning-of-each-month-companies-report-to-the-federal-govern-316889.html" xr:uid="{0A04A5A1-CCAB-4639-AD30-0FB981943F0E}"/>
    <hyperlink ref="H2241" r:id="rId174" display="https://gmatclub.com/forum/from-the-observation-that-each-member-of-a-group-could-possess-a-chara-317037.html" xr:uid="{862BAB21-8A92-4275-8923-1733671BA4FC}"/>
    <hyperlink ref="H2242" r:id="rId175" display="https://gmatclub.com/forum/humans-began-to-spread-across-north-american-around-12-000-years-ago-317129.html" xr:uid="{F109CAC6-4DDA-49E8-A8BC-37DC00367526}"/>
    <hyperlink ref="H2243" r:id="rId176" display="https://gmatclub.com/forum/a-certain-species-of-bird-has-two-basic-varieties-crested-and-noncres-317214.html" xr:uid="{75384F95-E4E0-4CE2-A4CE-6A1EC8E470DC}"/>
    <hyperlink ref="H2244" r:id="rId177" display="https://gmatclub.com/forum/the-government-s-proposed-8-percent-cut-in-all-subsidies-to-arts-group-317291.html" xr:uid="{F064630E-2CF0-47F5-BAC8-8D7EAEBCEE3E}"/>
    <hyperlink ref="H2245" r:id="rId178" display="https://gmatclub.com/forum/some-years-ago-an-editorial-defended-unite-states-government-restrict-317347.html" xr:uid="{234145C6-F08C-4889-AC05-F3704E10D4A2}"/>
    <hyperlink ref="H2251" r:id="rId179" display="https://gmatclub.com/forum/in-many-languages-other-than-english-there-is-a-word-for-mother-s-bro-317472.html" xr:uid="{4FDBC0A9-AEF0-4F00-BCC9-BFF072B50EE9}"/>
    <hyperlink ref="H2252" r:id="rId180" display="https://gmatclub.com/forum/a-report-on-the-likely-effects-of-current-levels-of-air-pollutions-on-317555.html" xr:uid="{1584BE42-5D78-4E55-995C-1751AC72F969}"/>
    <hyperlink ref="H2253" r:id="rId181" display="https://gmatclub.com/forum/interviewer-you-have-shown-that-biofeedback-dietary-changes-and-ado-317667.html" xr:uid="{F4008406-EF76-41BA-B372-E3CC714523C7}"/>
    <hyperlink ref="H2254" r:id="rId182" display="https://gmatclub.com/forum/the-commissioner-has-announced-that-judge-khalid-who-was-on-the-seven-317750.html" xr:uid="{B0D196C8-896D-46CB-B3FD-68D8F14E1BE7}"/>
    <hyperlink ref="H2255" r:id="rId183" display="https://gmatclub.com/forum/a-car-s-antitheft-alarm-tat-sounds-in-the-middle-of-the-night-in-a-cro-317860.html" xr:uid="{4BD2EE9F-0AC3-4A74-BC99-4C676A413F52}"/>
    <hyperlink ref="H2256" r:id="rId184" display="https://gmatclub.com/forum/professor-if-both-parents-have-type-o-blood-then-their-children-can-318056.html" xr:uid="{37BEF471-F2DB-454C-9478-1D7A981B88B4}"/>
    <hyperlink ref="H2257" r:id="rId185" display="https://gmatclub.com/forum/an-office-building-at-state-university-contains-a-concrete-stairway-318157.html" xr:uid="{BF4BA8FD-2723-4E6A-9E05-F2E5E7433BEC}"/>
    <hyperlink ref="H2258" r:id="rId186" display="https://gmatclub.com/forum/all-250-of-the-city-s-democratic-ward-leaders-were-polled-about-the-nu-318223.html" xr:uid="{E9874AB6-6134-425D-9A30-00800B1A4FE6}"/>
    <hyperlink ref="H2259" r:id="rId187" display="https://gmatclub.com/forum/therapy-whether-physical-or-social-is-a-counterirritant-that-aids-in-318313.html" xr:uid="{5F4E3881-2624-4188-899D-0E1CDF5549AF}"/>
    <hyperlink ref="H2260" r:id="rId188" display="https://gmatclub.com/forum/until-now-this-painting-was-believed-to-be-a-self-portrait-of-the-art-318378.html" xr:uid="{71290C81-C2A9-45E4-8A08-34E76FF95697}"/>
    <hyperlink ref="H2261" r:id="rId189" display="https://gmatclub.com/forum/everyone-knew-that-if-the-team-s-star-player-were-too-badly-injured-to-318545.html" xr:uid="{97D5DF6B-979D-4939-B6C5-50BE38B5B90A}"/>
    <hyperlink ref="H2262" r:id="rId190" display="https://gmatclub.com/forum/somewhere-somehow-what-was-once-a-perfectly-good-rule-by-which-to-li-318639.html" xr:uid="{7FDAFA70-2AFE-4FE3-98C2-71831AD5BAE1}"/>
    <hyperlink ref="H2263" r:id="rId191" display="https://gmatclub.com/forum/in-the-open-ocean-a-shark-will-catch-almost-any-small-fish-it-decides-318729.html" xr:uid="{84BB38F8-EA1C-4658-8C22-60712036B72E}"/>
    <hyperlink ref="H2264" r:id="rId192" display="https://gmatclub.com/forum/although-physicians-are-alleged-to-hide-their-colleagues-medical-inco-318823.html" xr:uid="{F0BCA215-4F7F-4194-86BC-7D23CCB6E0F7}"/>
    <hyperlink ref="H2265" r:id="rId193" display="https://gmatclub.com/forum/chris-murderers-should-be-sentenced-to-life-in-prison-not-subjected-318902.html" xr:uid="{73507BAE-6EBB-423B-B87F-2C86A5FD974A}"/>
    <hyperlink ref="H2266" r:id="rId194" display="https://gmatclub.com/forum/brand-x-laundry-detergent-sells-for-2-00-a-box-brand-y-sells-for-319092.html" xr:uid="{4AE8296F-63BA-46AE-810E-E267A1F185D8}"/>
    <hyperlink ref="H2267" r:id="rId195" display="https://gmatclub.com/forum/alexander-the-chemical-waste-dump-outside-our-town-should-be-cleaned-319205.html" xr:uid="{4C92ACE3-28A7-4089-85EE-7A0403591317}"/>
    <hyperlink ref="H2268" r:id="rId196" display="https://gmatclub.com/forum/john-in-80-percent-of-car-accidents-the-driver-at-fault-was-within-fi-319305.html" xr:uid="{E442F2C2-F005-4642-9E9F-6168521AF6D7}"/>
    <hyperlink ref="H2269" r:id="rId197" display="https://gmatclub.com/forum/a-new-silencing-device-for-domestic-appliances-operates-by-producing-319395.html" xr:uid="{DC693522-2F40-4533-B310-DBA6D391B12D}"/>
    <hyperlink ref="H2270" r:id="rId198" display="https://gmatclub.com/forum/the-increase-in-the-price-of-jet-fuel-is-due-to-a-sharp-decrease-over-319494.html" xr:uid="{34309E3F-8948-44BC-AEC4-8031D0322AE0}"/>
    <hyperlink ref="H2271" r:id="rId199" display="https://gmatclub.com/forum/if-a-mechanical-aerator-is-installed-in-a-fish-pool-the-water-in-the-319687.html" xr:uid="{563FD0E3-F5B8-4AEB-87E2-C948566BA353}"/>
    <hyperlink ref="H2272" r:id="rId200" display="https://gmatclub.com/forum/health-officials-claim-that-because-the-foods-and-beverages-mentioned-319877.html" xr:uid="{23002628-9EE9-48B7-878F-CF77F5682671}"/>
    <hyperlink ref="H2278" r:id="rId201" display="https://gmatclub.com/forum/when-the-pinecrest-animal-shelter-a-charitable-organization-was-in-319954.html" xr:uid="{A9697185-A6FD-4AE2-B0DE-D177A572D21C}"/>
    <hyperlink ref="H2279" r:id="rId202" display="https://gmatclub.com/forum/many-people-do-not-understand-themselves-nor-do-they-try-to-gain-self-320075.html" xr:uid="{3A122CE8-2C2A-4481-8CC9-F7452F45CEA3}"/>
    <hyperlink ref="H2280" r:id="rId203" display="https://gmatclub.com/forum/to-perform-an-act-that-is-morally-wrong-is-to-offend-against-humanity-320180.html" xr:uid="{66376BB1-DD28-44F8-8D6F-F59A17384622}"/>
    <hyperlink ref="H2281" r:id="rId204" display="https://gmatclub.com/forum/many-artists-claim-that-art-critics-find-it-is-easier-to-write-about-320419.html" xr:uid="{5869F5FE-C44D-4D6A-98AA-F77CB665427D}"/>
    <hyperlink ref="H2282" r:id="rId205" display="https://gmatclub.com/forum/adults-who-work-outside-the-home-spend-on-average-100-minutes-less-320494.html" xr:uid="{FB99BDC5-C765-4039-BEB1-A4F62DF92185}"/>
    <hyperlink ref="H2283" r:id="rId206" display="https://gmatclub.com/forum/grow-again-ointment-is-a-proven-treatment-for-reversing-male-hereditar-320595.html" xr:uid="{94DC6BC5-6D58-4F00-AFC9-5C62A17BCF64}"/>
    <hyperlink ref="H2284" r:id="rId207" display="https://gmatclub.com/forum/sasha-handwriting-analysis-should-be-banned-in-court-as-evidence-of-320684.html" xr:uid="{7AE0F363-E1E5-476A-A95D-C4F7663954ED}"/>
    <hyperlink ref="H2285" r:id="rId208" display="https://gmatclub.com/forum/braille-is-a-method-of-producing-text-by-means-of-raised-dots-that-can-320800.html" xr:uid="{37EAA7E1-F976-46D8-8EA3-4225A6AAA80F}"/>
    <hyperlink ref="H2286" r:id="rId209" display="https://gmatclub.com/forum/music-critic-some-people-argue-that-unlike-certain-works-of-handel-321025.html" xr:uid="{75C353F2-A1FE-4D20-BA75-EE9156D8A86A}"/>
    <hyperlink ref="H2287" r:id="rId210" display="https://gmatclub.com/forum/a-severe-blow-to-the-head-can-cause-one-to-lose-consciousness-from-th-321127.html" xr:uid="{32789489-C962-4B42-A457-38179A3B6514}"/>
    <hyperlink ref="H2288" r:id="rId211" display="https://gmatclub.com/forum/after-purchasing-a-pot-bellied-pig-at-the-pet-store-in-springfield-am-321246.html" xr:uid="{50A1314E-0B12-411F-B7DE-E08FF306433E}"/>
    <hyperlink ref="H2289" r:id="rId212" display="https://gmatclub.com/forum/research-indicates-that-college-professors-generally-were-raised-in-ec-321334.html" xr:uid="{F5495C46-AE26-4B25-A48C-AC87E6CB7C04}"/>
    <hyperlink ref="H2290" r:id="rId213" display="https://gmatclub.com/forum/concerned-citizen-the-mayor-an-outspoken-critic-of-the-proposed-rest-321432.html" xr:uid="{7B5E7BA4-B8D9-4CA8-A590-92766A4BF146}"/>
    <hyperlink ref="H2291" r:id="rId214" display="https://gmatclub.com/forum/trisha-today-s-family-is-declining-in-its-ability-to-carry-out-its-fu-321648.html" xr:uid="{7F2F4AED-257C-47F2-825A-E70D316E557F}"/>
    <hyperlink ref="H2292" r:id="rId215" display="https://gmatclub.com/forum/attorney-for-ziegler-my-client-continued-to-do-consulting-work-betwee-321796.html" xr:uid="{D87A482F-DF69-4B8A-B221-127362C5355F}"/>
    <hyperlink ref="H2293" r:id="rId216" display="https://gmatclub.com/forum/tires-maybe-either-underinflated-overinflated-or-neither-we-are-pre-321928.html" xr:uid="{78E03114-5D44-476D-82D2-7C8A7857DE80}"/>
    <hyperlink ref="H2294" r:id="rId217" display="https://gmatclub.com/forum/having-an-efficient-attractive-subway-system-makes-good-economic-sens-322035.html" xr:uid="{E0E01F81-AC94-4CD3-A501-D6C10D07FAD8}"/>
    <hyperlink ref="H2295" r:id="rId218" display="https://gmatclub.com/forum/lawyer-the-defendant-wanted-to-clear-the-snow-off-his-car-and-in-doin-322117.html" xr:uid="{988AC7A2-0941-44EC-A277-5F9A2F8AAEB2}"/>
    <hyperlink ref="H2296" r:id="rId219" display="https://gmatclub.com/forum/dr-jones-the-new-technology-dubbed-telemedicine-will-provide-susta-322338.html" xr:uid="{7A4D20E5-8E4E-4447-9C17-B678376C3878}"/>
    <hyperlink ref="H2297" r:id="rId220" display="https://gmatclub.com/forum/critic-political-utility-determines-the-popularity-of-a-metaphor-in-322456.html" xr:uid="{EF7A6157-4B46-4A8E-A77D-CDEB4193A42F}"/>
    <hyperlink ref="H2298" r:id="rId221" display="https://gmatclub.com/forum/lecture-given-our-current-state-of-knowledge-and-technology-we-can-322604.html" xr:uid="{340EDAC6-685F-4BEA-9480-20CB03F51AEA}"/>
    <hyperlink ref="H2299" r:id="rId222" display="https://gmatclub.com/forum/although-marathons-are-26-2-miles-42-2-kilometers-long-and-take-even-322660.html" xr:uid="{C1687FA7-1D47-4042-8968-D1FE4DD53D5D}"/>
    <hyperlink ref="H2305" r:id="rId223" display="https://gmatclub.com/forum/bureaucratic-mechanisms-are-engineered-to-resist-change-thus-despite-322726.html" xr:uid="{33A660D3-6099-44B8-8254-53839BAA61B9}"/>
    <hyperlink ref="H2306" r:id="rId224" display="https://gmatclub.com/forum/it-is-widely-believed-that-by-age-80-perception-and-memory-are-each-322938.html" xr:uid="{7E614754-ADA7-4815-973B-CA9A5D5D209A}"/>
    <hyperlink ref="H2307" r:id="rId225" display="https://gmatclub.com/forum/mayor-the-law-prohibiting-pedestrians-from-crossing-against-red-light-323084.html" xr:uid="{8DAE13DD-2219-4FDD-9E4F-857675D89D21}"/>
    <hyperlink ref="H2308" r:id="rId226" display="https://gmatclub.com/forum/an-anthropologist-hypothesized-that-a-certain-medicinal-power-containe-323190.html" xr:uid="{3C148909-8D76-4CEA-A5BF-959D4AB82752}"/>
    <hyperlink ref="H2309" r:id="rId227" display="https://gmatclub.com/forum/some-teachers-claim-that-students-would-not-learn-curricular-content-323272.html" xr:uid="{2767EE12-0BA2-4C8A-A175-BB1F14FDDF29}"/>
    <hyperlink ref="H2310" r:id="rId228" display="https://gmatclub.com/forum/damming-the-merv-river-would-provide-irrigation-for-the-dry-land-in-it-323378.html" xr:uid="{41EA8096-AFD4-4D0D-B3A3-B358BF5D560A}"/>
    <hyperlink ref="H2311" r:id="rId229" display="https://gmatclub.com/forum/the-government-owned-gas-company-has-begun-selling-stoves-and-other-ga-323627.html" xr:uid="{CFC8E1FB-D217-43A0-B3B1-6B19D2D25D90}"/>
    <hyperlink ref="H2312" r:id="rId230" display="https://gmatclub.com/forum/anders-the-physical-structure-of-the-brain-plays-an-important-role-in-323719.html" xr:uid="{7689BD35-3DE2-4188-B106-E67DDD4B0706}"/>
    <hyperlink ref="H2313" r:id="rId231" display="https://gmatclub.com/forum/the-first-banking-group-s-decision-to-invest-in-an-electronic-network-323817.html" xr:uid="{B7D2F85C-E2B2-4D88-9EAD-4EEFF94E3E4E}"/>
    <hyperlink ref="H2314" r:id="rId232" display="https://gmatclub.com/forum/the-new-oval-bike-gears-which-allow-a-rider-to-transfer-fifty-percent-323941.html" xr:uid="{EDC542E8-D9FB-4ADE-9FEA-88803A625A21}"/>
    <hyperlink ref="H2315" r:id="rId233" display="https://gmatclub.com/forum/experia-inc-one-of-the-pioneers-in-the-online-retailing-in-the-cosme-324031.html" xr:uid="{22DE10B6-7EEC-4D35-814E-D28A2E93B691}"/>
    <hyperlink ref="H2316" r:id="rId234" display="https://gmatclub.com/forum/the-sparklefresh-soda-company-recently-ran-a-promotional-campaign-in-324308.html" xr:uid="{16AA96F3-B794-4460-9329-30E249439919}"/>
    <hyperlink ref="H2317" r:id="rId235" display="https://gmatclub.com/forum/when-malaria-rates-in-a-tropical-country-are-high-drug-companies-redu-324429.html" xr:uid="{DFD5BBC3-C044-4665-845F-5673CA9489A9}"/>
    <hyperlink ref="H2318" r:id="rId236" display="https://gmatclub.com/forum/the-interest-of-consumers-in-company-a-s-product-is-directly-affected-324528.html" xr:uid="{5F0269B2-07A2-4ADE-88A6-91C8B3601C40}"/>
    <hyperlink ref="H2319" r:id="rId237" display="https://gmatclub.com/forum/the-naked-mole-rat-is-a-pest-to-the-farmers-of-pellaville-the-farmers-324623.html" xr:uid="{733D625C-0D72-48CC-AC3C-ADCE329A5BFB}"/>
    <hyperlink ref="H2320" r:id="rId238" display="https://gmatclub.com/forum/economist-a-banks-offer-only-small-interest-rates-for-money-being-sto-324761.html" xr:uid="{E255F79C-5B7A-42D5-90D6-276E44556193}"/>
    <hyperlink ref="H2321" r:id="rId239" display="https://gmatclub.com/forum/mark-the-taxes-on-our-business-are-really-high-here-we-should-move-325082.html" xr:uid="{7A6231C6-08DB-4F8D-B368-9281A7253CB5}"/>
    <hyperlink ref="H2322" r:id="rId240" display="https://gmatclub.com/forum/using-oil-based-paints-to-paint-walls-or-furniture-requires-the-use-of-325165.html" xr:uid="{DD181C23-2C92-4CC9-8199-188A2DE8F8A1}"/>
    <hyperlink ref="H2323" r:id="rId241" display="https://gmatclub.com/forum/when-food-is-boiled-it-loses-much-of-its-original-nutritional-value-t-325300.html" xr:uid="{E6C8726C-36FA-43EF-9AD1-FED1117CDD57}"/>
    <hyperlink ref="H2324" r:id="rId242" display="https://gmatclub.com/forum/the-sponsoring-of-bodies-that-govern-sports-by-companies-is-a-common-p-325400.html" xr:uid="{B6E5A282-24B4-49E7-A973-C33ADAB0F144}"/>
    <hyperlink ref="H2325" r:id="rId243" display="https://gmatclub.com/forum/when-joe-goes-to-see-his-favorite-football-team-play-he-sometimes-sit-325451.html" xr:uid="{1ECA890E-95AF-40CF-AEB7-DD43A4B89A2D}"/>
    <hyperlink ref="H2331" r:id="rId244" display="https://gmatclub.com/forum/every-year-a-large-percentage-of-the-population-of-loggerhead-and-leat-325618.html" xr:uid="{70674CD1-28ED-4C5D-A7F8-F1AA2907A297}"/>
    <hyperlink ref="H2332" r:id="rId245" display="https://gmatclub.com/forum/clearly-the-pollution-of-the-beaches-is-doubly-harmful-not-only-325707.html" xr:uid="{B2C09EE4-E64F-419D-B640-E45B0B3C611B}"/>
    <hyperlink ref="H2333" r:id="rId246" display="https://gmatclub.com/forum/two-new-breeds-of-freshwater-fish-will-soon-be-introduced-onto-the-mar-325785.html" xr:uid="{1BE48123-B14B-416A-BDC4-8FE8E15DDFC5}"/>
    <hyperlink ref="H2334" r:id="rId247" display="https://gmatclub.com/forum/sports-analyst-90-of-country-d-s-tennis-professionals-achieve-positi-325864.html" xr:uid="{D8B7D3E2-F902-4FB5-8CD7-0D2C155E1056}"/>
    <hyperlink ref="H2335" r:id="rId248" display="https://gmatclub.com/forum/travel-agency-mina-has-studied-its-bookings-and-found-that-35-of-its-325995.html" xr:uid="{EF21FF12-FA7B-474D-8C4E-9F639095B5D4}"/>
    <hyperlink ref="H2336" r:id="rId249" display="https://gmatclub.com/forum/a-newly-invented-musical-instrument-has-a-digital-output-that-allows-326194.html" xr:uid="{45181B03-D338-444F-BC2A-370F48D3558F}"/>
    <hyperlink ref="H2337" r:id="rId250" display="https://gmatclub.com/forum/brand-zzzoom-released-a-running-shoe-with-a-shock-absorbing-sole-devel-326268.html" xr:uid="{9E79286F-1DD9-4849-9DE0-289FD1AC07A5}"/>
    <hyperlink ref="H2338" r:id="rId251" display="https://gmatclub.com/forum/in-country-e-car-sales-have-dropped-significantly-in-the-past-8-years-326378.html" xr:uid="{359A8D02-5490-43DD-949B-0A00A3E5D69D}"/>
    <hyperlink ref="H2339" r:id="rId252" display="https://gmatclub.com/forum/anny-chross-is-a-known-detective-novelist-having-noticed-a-survey-sta-326462.html" xr:uid="{C36C572A-E113-4619-9EC1-B5ABE17BFFAB}"/>
    <hyperlink ref="H2340" r:id="rId253" display="https://gmatclub.com/forum/it-is-widely-accepted-by-nutritionists-that-calcium-is-strongly-relate-326533.html" xr:uid="{D20BB236-E1F8-4E44-A08C-AC6E2832C147}"/>
    <hyperlink ref="H2341" r:id="rId254" display="https://gmatclub.com/forum/the-use-of-drugs-in-sports-is-on-the-rise-most-drugs-having-dosages-326710.html" xr:uid="{CD97E3A3-7738-4AA1-A80C-D3792783817A}"/>
    <hyperlink ref="H2342" r:id="rId255" display="https://gmatclub.com/forum/otoplasty-ear-cosmetic-surgery-can-reshape-prominent-or-protruding-e-326819.html" xr:uid="{7B69967A-00B6-4448-86AE-5CC7D0F7CBE4}"/>
    <hyperlink ref="H2343" r:id="rId256" display="https://gmatclub.com/forum/the-slide-company-put-its-focus-on-creating-aesthetic-and-eye-catching-326916.html" xr:uid="{A1691EC0-425D-4162-97E5-04AC66C7B94C}"/>
    <hyperlink ref="H2344" r:id="rId257" display="https://gmatclub.com/forum/following-a-review-of-the-findings-of-a-recent-study-by-the-ministry-326989.html" xr:uid="{6397D73F-BE6F-4BD8-8E5A-0C6DE413E7FA}"/>
    <hyperlink ref="H2345" r:id="rId258" display="https://gmatclub.com/forum/southern-seas-offers-vacations-to-various-international-destinations-o-327068.html" xr:uid="{DF895E4B-F1CC-4846-AB65-99D6E52B575A}"/>
    <hyperlink ref="H2346" r:id="rId259" display="https://gmatclub.com/forum/happygo-a-car-rental-company-lowered-its-prices-dramatically-gaining-327275.html" xr:uid="{CBC02B8B-9FBD-453D-B316-761FE73A62B9}"/>
    <hyperlink ref="H2347" r:id="rId260" display="https://gmatclub.com/forum/since-java-coffee-shop-began-advertising-on-the-local-radio-station-327376.html" xr:uid="{4A1FE397-3DA9-4277-AA03-D05B11C0B33D}"/>
    <hyperlink ref="H2348" r:id="rId261" display="https://gmatclub.com/forum/a-demand-for-articles-by-internet-sites-that-promote-consumer-products-327466.html" xr:uid="{D7E92211-0DC2-4653-9D94-E271BB3C5ED3}"/>
    <hyperlink ref="H2349" r:id="rId262" display="https://gmatclub.com/forum/in-numerous-factories-automated-equipment-is-replacing-employees-in-o-327522.html" xr:uid="{5DD6A94E-81E8-4309-8CAF-26D5D3C59E43}"/>
    <hyperlink ref="H2350" r:id="rId263" display="https://gmatclub.com/forum/country-x-has-the-world-s-highest-rate-of-skin-cancer-a-disease-cause-327596.html" xr:uid="{B2E72803-BFB0-46C5-B18D-883B5C49E984}"/>
    <hyperlink ref="H2351" r:id="rId264" display="https://gmatclub.com/forum/the-quality-of-heliotropism-a-plant-s-ability-to-change-its-bearing-327800.html" xr:uid="{2CDCF315-638B-45E7-80CE-DCF872CA244C}"/>
    <hyperlink ref="H2352" r:id="rId265" display="https://gmatclub.com/forum/bamboo-is-slowly-being-recognized-by-a-growing-number-of-industries-as-327874.html" xr:uid="{17EAC53D-29BD-4D5C-AD31-0C2CA39AF5C7}"/>
    <hyperlink ref="H2358" r:id="rId266" display="https://gmatclub.com/forum/although-it-is-the-opinion-of-an-expert-aired-in-a-recent-radio-inter-327966.html" xr:uid="{F229CEB1-8CFB-4975-ACEA-00645D89C64A}"/>
    <hyperlink ref="H2359" r:id="rId267" display="https://gmatclub.com/forum/company-x-experienced-a-sharp-decrease-in-profitability-last-year-the-328058.html" xr:uid="{3A054A85-C61A-402D-9D8A-C5CF98ACB211}"/>
    <hyperlink ref="H2360" r:id="rId268" display="https://gmatclub.com/forum/it-has-been-discovered-that-a-chemical-compound-present-in-a-liquid-sp-328176.html" xr:uid="{03624D96-62EA-4940-86D3-9BCF47073572}"/>
    <hyperlink ref="H2361" r:id="rId269" display="https://gmatclub.com/forum/a-low-calorie-low-fat-high-protein-diet-has-been-shown-to-assist-in-328412.html" xr:uid="{00B016BC-FBAC-44D8-A4D0-BC5BF033B8FA}"/>
    <hyperlink ref="H2362" r:id="rId270" display="https://gmatclub.com/forum/while-manufacturing-tasks-at-foldaco-are-performed-by-human-workers-328516.html" xr:uid="{DB1EDED6-F516-483C-B4F3-17B4E1E746FB}"/>
    <hyperlink ref="H2363" r:id="rId271" display="https://gmatclub.com/forum/a-severe-illness-which-affects-the-red-blood-cell-count-has-been-found-328677.html" xr:uid="{07BF7614-8DE3-4791-8ACD-CF813E49E060}"/>
    <hyperlink ref="H2364" r:id="rId272" display="https://gmatclub.com/forum/by-conducting-surveys-and-monitoring-the-brainwave-patterns-of-a-group-328772.html" xr:uid="{F602EBB1-D692-4927-8CAD-7DC83C9F761B}"/>
    <hyperlink ref="H2365" r:id="rId273" display="https://gmatclub.com/forum/the-famous-wxyz-band-is-about-to-embark-on-the-international-tour-that-328915.html" xr:uid="{A9F355C9-7032-4DC9-9925-B8E29F0945AF}"/>
    <hyperlink ref="H2366" r:id="rId274" display="https://gmatclub.com/forum/recent-research-has-suggested-that-best-selling-authors-gradually-lose-329120.html" xr:uid="{7C78E61D-F07F-4A82-907E-E75CB84117B8}"/>
    <hyperlink ref="H2367" r:id="rId275" display="https://gmatclub.com/forum/a-new-advertisement-is-hanging-in-many-of-the-east-coast-subway-statio-329197.html" xr:uid="{C28233C9-E23E-457C-8EEC-7DA64A9EEC52}"/>
    <hyperlink ref="H2368" r:id="rId276" display="https://gmatclub.com/forum/since-the-creation-of-the-personal-computer-in-the-late-1970s-the-gen-329305.html" xr:uid="{C4A8B5A6-95F0-4A99-95BA-954D23DB20C3}"/>
    <hyperlink ref="H2369" r:id="rId277" display="https://gmatclub.com/forum/two-foreign-diplomats-fell-sick-a-few-days-after-they-had-eaten-a-meal-329426.html" xr:uid="{EACA29DB-D22E-4E92-A47D-F4A6B3B8D0AE}"/>
    <hyperlink ref="H2370" r:id="rId278" display="https://gmatclub.com/forum/john-and-jane-have-been-trying-to-conceive-for-several-years-without-329508.html" xr:uid="{D390F858-5E72-4A41-B303-437201512AF9}"/>
    <hyperlink ref="H2371" r:id="rId279" display="https://gmatclub.com/forum/company-x-sold-more-products-last-year-than-it-ever-had-before-howeve-329721.html" xr:uid="{D942FDFE-9BA6-4293-AE63-948B07E3F8F7}"/>
    <hyperlink ref="H2372" r:id="rId280" display="https://gmatclub.com/forum/spokesperson-for-company-ex-many-residents-of-the-area-surrounding-th-329815.html" xr:uid="{D6AE3A0D-D637-4536-8A1C-28B7C331D25B}"/>
    <hyperlink ref="H2373" r:id="rId281" display="https://gmatclub.com/forum/the-citizens-of-country-777-pay-very-high-prices-for-internet-connecti-329926.html" xr:uid="{4624843B-0F4A-49D8-B78C-03995B861FE4}"/>
    <hyperlink ref="H2374" r:id="rId282" display="https://gmatclub.com/forum/the-three-wealthiest-people-in-the-world-do-not-hold-an-official-acade-330016.html" xr:uid="{59265EED-3FBC-4B09-942D-04C827A544C1}"/>
    <hyperlink ref="H2375" r:id="rId283" display="https://gmatclub.com/forum/during-ancient-times-the-floknee-was-a-common-animal-in-the-wekerlee-330107.html" xr:uid="{931E2C24-3006-46EB-8DFD-305A9250F726}"/>
    <hyperlink ref="H2376" r:id="rId284" display="https://gmatclub.com/forum/until-recently-employees-in-company-x-had-to-work-9-hours-a-day-but-330302.html" xr:uid="{4AE41B2F-F614-4FC6-8862-178DD13AE607}"/>
    <hyperlink ref="H2377" r:id="rId285" display="https://gmatclub.com/forum/in-the-third-quarter-of-2008-a-rise-in-the-price-of-oil-caused-the-de-330416.html" xr:uid="{D99DB16C-3E37-4D34-8E38-F118539B0846}"/>
    <hyperlink ref="H2378" r:id="rId286" display="https://gmatclub.com/forum/jane-drinks-4-cups-of-coffee-every-day-thus-jane-must-have-trouble-330498.html" xr:uid="{35AED523-2171-404C-A6DA-CA255563D66A}"/>
    <hyperlink ref="H2379" r:id="rId287" display="https://gmatclub.com/forum/the-last-decade-has-seen-a-steady-increase-in-the-purchasing-of-abstra-330566.html" xr:uid="{19275B45-8B2F-4F49-88AE-72CEBB231C6A}"/>
    <hyperlink ref="H2380" r:id="rId288" display="https://gmatclub.com/forum/a-trans-fat-molecule-is-the-hydrogenated-form-of-a-regular-fat-molecul-330634.html" xr:uid="{7A2589EC-6EE2-488B-BB71-FA25D7F9C159}"/>
    <hyperlink ref="H2386" r:id="rId289" display="https://gmatclub.com/forum/toys-and-physical-recreational-products-take-up-space-and-do-not-last-330782.html" xr:uid="{83E612A5-A15F-4F0E-AEBF-4D330201B64A}"/>
    <hyperlink ref="H2387" r:id="rId290" display="https://gmatclub.com/forum/water-reaches-its-freezing-point-at-32-degrees-fahrenheit-below-this-330845.html" xr:uid="{C1991A81-94E0-4322-8EB7-ECFD8BFB7934}"/>
    <hyperlink ref="H2388" r:id="rId291" display="https://gmatclub.com/forum/a-woman-has-complained-to-the-authorities-about-the-health-standards-330900.html" xr:uid="{C8463DDF-6FBD-401F-AEB6-0BDB448890F9}"/>
    <hyperlink ref="H2389" r:id="rId292" display="https://gmatclub.com/forum/it-is-known-that-all-dogs-go-to-heaven-however-only-good-humans-go-330970.html" xr:uid="{D4067253-DE89-497A-A1B8-E13E6327E650}"/>
    <hyperlink ref="H2390" r:id="rId293" display="https://gmatclub.com/forum/a-new-modern-dance-production-has-recently-been-taken-to-the-stage-of-331044.html" xr:uid="{4D6FA979-AE8B-4EFE-8CB0-AB8A62CA6565}"/>
    <hyperlink ref="H2391" r:id="rId294" display="https://gmatclub.com/forum/social-worker-a-recent-increase-in-alcohol-and-drug-abuse-has-left-ma-331212.html" xr:uid="{B793A20E-4F44-42CD-ACAD-275AB7402973}"/>
    <hyperlink ref="H2392" r:id="rId295" display="https://gmatclub.com/forum/many-consumer-products-contain-organic-ingredients-since-such-ingredi-331275.html" xr:uid="{A1C88044-0731-48AF-9BA8-8CB55FE1267D}"/>
    <hyperlink ref="H2393" r:id="rId296" display="https://gmatclub.com/forum/the-rain-throughout-spain-tends-to-stay-mainly-in-the-plains-flowers-331343.html" xr:uid="{EBD0B0F5-83ED-4B6A-9C0B-977316D61EC4}"/>
    <hyperlink ref="H2394" r:id="rId297" display="https://gmatclub.com/forum/before-the-national-opera-performs-before-a-live-audience-it-practice-331420.html" xr:uid="{42FE9A79-7AC3-4258-ACBA-86A5B6D1AED8}"/>
    <hyperlink ref="H2395" r:id="rId298" display="https://gmatclub.com/forum/the-alfalfa-industry-requires-comparatively-large-amounts-of-water-th-331512.html" xr:uid="{084E04C8-24C2-45B2-840C-F3D3CFD4BFA4}"/>
    <hyperlink ref="H2396" r:id="rId299" display="https://gmatclub.com/forum/a-new-toothbrush-formed-from-two-types-of-plastic-a-and-b-in-an-inj-331658.html" xr:uid="{0029A62A-7E83-4BFC-82B2-63FF970E5E43}"/>
    <hyperlink ref="H2397" r:id="rId300" display="https://gmatclub.com/forum/according-to-a-recent-survey-conducted-by-a-well-known-women-s-magazin-331732.html" xr:uid="{56D1E96E-EA99-4C01-BECC-6F11B6111D55}"/>
    <hyperlink ref="H2398" r:id="rId301" display="https://gmatclub.com/forum/when-the-salesman-in-the-guitar-department-of-a-music-store-plays-an-331815.html" xr:uid="{80C70E52-89AD-497A-BCA7-C834B9727134}"/>
    <hyperlink ref="H2399" r:id="rId302" display="https://gmatclub.com/forum/effective-street-lighting-has-been-proven-to-reduce-crime-the-city-of-331881.html" xr:uid="{52CDB5B9-ADA8-464E-9258-72478FBCC6ED}"/>
    <hyperlink ref="H2400" r:id="rId303" display="https://gmatclub.com/forum/the-big-hype-marketing-firm-is-experiencing-rapid-growth-to-keep-pace-331969.html" xr:uid="{45DD397A-71FF-4EED-9020-C3A7336E7DBC}"/>
    <hyperlink ref="H2401" r:id="rId304" display="https://gmatclub.com/forum/a-chemical-compound-has-been-developed-that-disrupts-the-biological-me-332177.html" xr:uid="{0928475C-D90C-48C2-9F17-97222E7752DF}"/>
    <hyperlink ref="H2402" r:id="rId305" display="https://gmatclub.com/forum/john-talks-on-his-home-phone-an-average-of-254-minutes-a-week-jane-sp-332254.html" xr:uid="{2528B0C9-7811-41AA-8B1F-0FFAD38662F4}"/>
    <hyperlink ref="H2403" r:id="rId306" display="https://gmatclub.com/forum/recent-research-has-shown-that-when-calculators-are-allowed-into-class-332357.html" xr:uid="{5B6BE6A2-2565-4A9A-88FA-70B32EB0C1CA}"/>
    <hyperlink ref="H2404" r:id="rId307" display="https://gmatclub.com/forum/creative-director-we-have-been-offered-the-venture-of-creating-the-ad-332495.html" xr:uid="{8530C911-F354-41F1-8E7B-2DF81CAB33B5}"/>
    <hyperlink ref="H2405" r:id="rId308" display="https://gmatclub.com/forum/if-you-don-t-study-well-for-the-following-test-you-are-sure-to-fail-332573.html" xr:uid="{FA3E0E2D-D054-4C4B-9B7E-6EF0E1C3986F}"/>
    <hyperlink ref="H2406" r:id="rId309" display="https://gmatclub.com/forum/an-engineering-firm-has-suggested-the-construction-of-an-underwater-oi-332764.html" xr:uid="{6AFA1305-1855-468F-A223-3FC675389C27}"/>
    <hyperlink ref="H2411" r:id="rId310" display="https://gmatclub.com/forum/john-usually-sorts-incoming-mail-such-as-bills-and-legal-papers-into-332878.html" xr:uid="{1FB6FAB5-A080-4E49-9404-290A479095AF}"/>
    <hyperlink ref="H2412" r:id="rId311" display="https://gmatclub.com/forum/there-are-known-cases-of-children-developing-strong-opposition-to-drin-333005.html" xr:uid="{49D4E103-0703-4D22-A81C-F9857029A477}"/>
    <hyperlink ref="H2413" r:id="rId312" display="https://gmatclub.com/forum/the-amount-of-violence-in-films-has-increased-significantly-over-the-333083.html" xr:uid="{4F819D8F-94CF-44D1-B706-4FE5F30A5924}"/>
    <hyperlink ref="H2414" r:id="rId313" display="https://gmatclub.com/forum/a-new-hybrid-motorcycle-runs-on-both-standard-gasoline-and-electricity-333188.html" xr:uid="{7526209D-C19C-4909-A4A5-F59604ECD2B4}"/>
    <hyperlink ref="H2415" r:id="rId314" display="https://gmatclub.com/forum/jane-s-love-of-italian-food-is-surpassed-only-by-her-love-of-operas-333369.html" xr:uid="{055BA399-5522-4C25-8125-BE508FDA87A1}"/>
    <hyperlink ref="H2416" r:id="rId315" display="https://gmatclub.com/forum/data-shows-that-in-the-decade-leading-to-1995-the-average-number-of-333517.html" xr:uid="{F9FD3BEB-2576-4B6A-A483-2CD113C99676}"/>
    <hyperlink ref="H2417" r:id="rId316" display="https://gmatclub.com/forum/recent-research-has-shown-that-companies-that-maintain-a-high-level-of-333589.html" xr:uid="{B9B33719-6279-42AD-AD0C-8636B21CF5A5}"/>
    <hyperlink ref="H2418" r:id="rId317" display="https://gmatclub.com/forum/better-vision-maker-is-a-liquid-that-enhances-the-visual-ability-of-a-333675.html" xr:uid="{63019F89-7C14-4280-B6C5-882BAE84D163}"/>
    <hyperlink ref="H2419" r:id="rId318" display="https://gmatclub.com/forum/economist-the-politician-is-trying-to-win-over-the-hearts-of-the-publ-333759.html" xr:uid="{DE90E951-9A3B-4DF0-B10F-4A968D379CA4}"/>
    <hyperlink ref="H2420" r:id="rId319" display="https://gmatclub.com/forum/country-casa-s-lakes-have-been-experiencing-a-constant-deterioration-333950.html" xr:uid="{6030AA2D-4BE3-4ADE-AB67-2BED9CBD32ED}"/>
    <hyperlink ref="H2421" r:id="rId320" display="https://gmatclub.com/forum/a-journalist-discovered-that-drugs-whose-clinical-trials-are-financed-334032.html" xr:uid="{F6B5782F-762D-43F8-816D-9D9E6B346BD5}"/>
    <hyperlink ref="H2422" r:id="rId321" display="https://gmatclub.com/forum/there-are-many-types-of-audio-speakers-for-editing-sound-in-movies-or-334154.html" xr:uid="{5094BEF2-412A-41DB-9FF3-3B9EE22810C2}"/>
    <hyperlink ref="H2423" r:id="rId322" display="https://gmatclub.com/forum/sally-has-only-shown-up-to-a-quarter-of-her-classes-for-a-course-at-un-334225.html" xr:uid="{93F52E70-9E89-46FA-B961-87BE49390D8B}"/>
    <hyperlink ref="H2424" r:id="rId323" display="https://gmatclub.com/forum/two-farmers-who-never-left-their-farms-their-whole-lives-were-lookin-334309.html" xr:uid="{C9C4341C-0F36-4BDB-A00F-EFE42FB3BBE9}"/>
    <hyperlink ref="H2425" r:id="rId324" display="https://gmatclub.com/forum/naturopathic-medicine-incorporates-many-separate-traditional-and-natur-334437.html" xr:uid="{01567685-A41D-4E26-8880-9C97E6666BAB}"/>
    <hyperlink ref="H2426" r:id="rId325" display="https://gmatclub.com/forum/light-plastic-materials-such-as-bottles-for-freezing-and-containers-334565.html" xr:uid="{2A7D3AAA-217E-4A56-9661-E81B6DBC4F9D}"/>
    <hyperlink ref="H2427" r:id="rId326" display="https://gmatclub.com/forum/parent-a-watching-television-is-harmless-in-fact-some-channels-broa-334676.html" xr:uid="{5826D7BF-30A3-46BF-9D20-7035A89DD6BE}"/>
    <hyperlink ref="H2428" r:id="rId327" display="https://gmatclub.com/forum/every-year-may-seas-employees-are-required-to-attend-seminars-that-fo-334757.html" xr:uid="{20BA769D-7E9D-4DB9-AC15-B0E46D6C3E27}"/>
    <hyperlink ref="H2429" r:id="rId328" display="https://gmatclub.com/forum/though-the-strict-syntax-of-the-current-prevailing-animation-scripting-334882.html" xr:uid="{EF6A78A4-E858-44B4-8772-D9546909DD9D}"/>
    <hyperlink ref="H2430" r:id="rId329" display="https://gmatclub.com/forum/welder-the-protective-masks-we-are-using-are-old-and-cumbersome-prev-335082.html" xr:uid="{61691463-CAB7-4ACE-8A23-4DBEFD72D798}"/>
    <hyperlink ref="H2431" r:id="rId330" display="https://gmatclub.com/forum/ceramic-floors-require-large-amounts-of-water-to-be-kept-clean-carpet-335204.html" xr:uid="{5F73B454-FA25-4E71-B41B-9A54667C932D}"/>
    <hyperlink ref="H2432" r:id="rId331" display="https://gmatclub.com/forum/the-plan-to-build-a-new-merchant-quarter-in-the-city-of-istanbul-will-335276.html" xr:uid="{60BFBCAA-9019-4D03-A461-7B66615D3D2C}"/>
    <hyperlink ref="H2437" r:id="rId332" display="https://gmatclub.com/forum/the-takuur-swamp-frog-is-well-known-mainly-due-to-the-peculiar-protrus-335392.html" xr:uid="{E9A725D4-C2BC-4F00-B24A-6FBD2104A5B5}"/>
    <hyperlink ref="H2438" r:id="rId333" display="https://gmatclub.com/forum/an-appeal-has-been-made-by-the-managers-of-a-department-store-to-its-335570.html" xr:uid="{0FC4B3E0-0DDF-49D9-AB5B-72E916337DA7}"/>
    <hyperlink ref="H2439" r:id="rId334" display="https://gmatclub.com/forum/addiction-to-prescribed-medications-became-more-and-more-of-a-concern-335752.html" xr:uid="{671A65CD-E698-4B71-A148-3021A9D539A6}"/>
    <hyperlink ref="H2440" r:id="rId335" display="https://gmatclub.com/forum/engineer-cranes-are-expensive-to-hire-and-must-be-operated-by-trained-335860.html" xr:uid="{46FC5FDE-7A75-4678-9E7E-0453756FD2D9}"/>
    <hyperlink ref="H2441" r:id="rId336" display="https://gmatclub.com/forum/jennifer-despite-the-promotional-campaigns-it-seems-that-not-many-pe-335961.html" xr:uid="{78D42BA4-9D48-455F-900E-A4000F339B72}"/>
    <hyperlink ref="H2442" r:id="rId337" display="https://gmatclub.com/forum/it-has-recently-been-proposed-that-we-adopt-an-all-volunteer-army-thi-336064.html" xr:uid="{D122FE34-ACC2-4B0F-9F39-68D6D485A66E}"/>
    <hyperlink ref="H2443" r:id="rId338" display="https://gmatclub.com/forum/the-recent-turnaround-of-the-lex-corporation-is-a-splendid-example-of-336158.html" xr:uid="{DD52CFBC-1DDF-4D6A-AE10-363CF27F842E}"/>
    <hyperlink ref="H2444" r:id="rId339" display="https://gmatclub.com/forum/in-film-and-videotape-it-is-possible-to-induce-viewers-to-project-the-336373.html" xr:uid="{27B85043-B4DD-4A92-BB6B-9C2FDD76EE68}"/>
    <hyperlink ref="H2445" r:id="rId340" display="https://gmatclub.com/forum/following-a-period-of-lingering-malaise-after-a-recent-remarkable-econ-336482.html" xr:uid="{4215389B-6690-40AD-812D-0DFF0666A277}"/>
    <hyperlink ref="H2446" r:id="rId341" display="https://gmatclub.com/forum/although-measuring-the-productivity-of-outside-consultants-is-a-comple-336595.html" xr:uid="{F876002D-7F8D-46DF-A3E9-8F97B08E7C66}"/>
    <hyperlink ref="H2447" r:id="rId342" display="https://gmatclub.com/forum/a-decade-after-a-logging-operation-in-india-began-cutting-down-trees-336661.html" xr:uid="{336A47E5-EB66-4ED7-8DDD-51826091B016}"/>
    <hyperlink ref="H2448" r:id="rId343" display="https://gmatclub.com/forum/a-fashion-designer-s-fall-line-for-women-utilizing-new-soft-fabrics-br-336761.html" xr:uid="{F75ADF04-3AC1-4C56-AA04-1F918FFB6FD3}"/>
    <hyperlink ref="H2449" r:id="rId344" display="https://gmatclub.com/forum/new-technology-now-makes-it-feasible-for-computer-call-in-help-desk-se-337026.html" xr:uid="{B036BE72-FDAB-4C18-8B41-15255E3C370C}"/>
    <hyperlink ref="H2450" r:id="rId345" display="https://gmatclub.com/forum/exit-polls-conducted-by-an-independent-organization-among-voters-at-337083.html" xr:uid="{1B454607-D115-4E7C-8E48-69C03A5FD488}"/>
    <hyperlink ref="H2451" r:id="rId346" display="https://gmatclub.com/forum/an-artist-who-sells-her-paintings-for-a-fixed-price-decides-that-she-337244.html" xr:uid="{2F43FACA-141D-4C0A-9161-528001B05A78}"/>
    <hyperlink ref="H2452" r:id="rId347" display="https://gmatclub.com/forum/because-of-a-quality-control-problem-a-supplier-of-flu-vaccines-will-337278.html" xr:uid="{0B702BD9-B2B9-466D-8CA3-6D206A8D3E3D}"/>
    <hyperlink ref="H2453" r:id="rId348" display="https://gmatclub.com/forum/country-a-recently-broke-off-diplomatic-relations-with-country-b-when-337397.html" xr:uid="{8841E5BE-590D-4895-955F-DA8A632597DB}"/>
    <hyperlink ref="H2454" r:id="rId349" display="https://gmatclub.com/forum/experts-studying-patterns-of-shark-attacks-on-humans-have-noted-that-337509.html" xr:uid="{DE92B3DA-7088-43D7-91D4-21200CCD30B0}"/>
    <hyperlink ref="H2455" r:id="rId350" display="https://gmatclub.com/forum/in-2005-more-citizens-from-the-country-of-monrovia-migrated-from-monr-337620.html" xr:uid="{E7C8CA46-CEDE-4510-984D-167ECADE7315}"/>
    <hyperlink ref="H2456" r:id="rId351" display="https://gmatclub.com/forum/city-official-i-cannot-deny-that-sodium-monofluoride-which-is-used-337779.html" xr:uid="{828EAEBB-25FC-4D53-B45B-B015AFE6A477}"/>
    <hyperlink ref="H2457" r:id="rId352" display="https://gmatclub.com/forum/justin-under-current-state-law-employers-must-provide-worker-s-compe-337874.html" xr:uid="{B636C294-9B65-43F5-A323-9F2E4E8D33DD}"/>
    <hyperlink ref="H2458" r:id="rId353" display="https://gmatclub.com/forum/during-the-past-week-120-ramtech-corporation-employees-have-reported-337990.html" xr:uid="{8030C15C-7D76-45D5-81B4-089D6D1DCDEC}"/>
    <hyperlink ref="H2463" r:id="rId354" display="https://gmatclub.com/forum/in-the-sport-of-maxiball-in-which-the-objective-is-to-score-more-goal-338250.html" xr:uid="{03F35849-117A-46C6-850D-018DCDC25C00}"/>
    <hyperlink ref="H2464" r:id="rId355" display="https://gmatclub.com/forum/our-nation-s-public-policy-dictates-that-our-lands-be-put-to-their-mos-338400.html" xr:uid="{0445D65B-2761-42B3-AFCE-2B3CD5BD7F2F}"/>
    <hyperlink ref="H2465" r:id="rId356" display="https://gmatclub.com/forum/theme-park-spokesperson-we-regret-that-four-visitor-fatalities-occurr-338491.html" xr:uid="{3BEAA4A8-D535-4ACD-B0F1-60BF244FA1AA}"/>
    <hyperlink ref="H2466" r:id="rId357" display="https://gmatclub.com/forum/the-purpose-of-the-proposed-law-requiring-a-doctor-s-prescription-for-338574.html" xr:uid="{3183FEE4-0C78-49DC-9603-02EEDCD13FFA}"/>
    <hyperlink ref="H2467" r:id="rId358" display="https://gmatclub.com/forum/for-large-pharmaceutical-companies-the-profit-motive-has-long-been-a-338622.html" xr:uid="{19AFF88D-C824-4654-95D6-F8078E979494}"/>
    <hyperlink ref="H2468" r:id="rId359" display="https://gmatclub.com/forum/driving-excessively-fast-has-been-demonstrated-to-decrease-the-number-338807.html" xr:uid="{E8EF024A-7770-4511-BE8D-6DC5F0A22ABC}"/>
    <hyperlink ref="H2469" r:id="rId360" display="https://gmatclub.com/forum/in-order-to-understand-the-dangers-of-the-current-real-estate-bubble-338900.html" xr:uid="{B990489B-3CFF-4C41-BF17-06BE0A0783CE}"/>
    <hyperlink ref="H2470" r:id="rId361" display="https://gmatclub.com/forum/luis-is-taller-than-rei-kiko-is-taller-than-marcus-therefore-kiko-339042.html" xr:uid="{F5BF7247-C0B6-4D50-932A-67171F45692A}"/>
    <hyperlink ref="H2471" r:id="rId362" display="https://gmatclub.com/forum/in-an-attempt-to-explain-the-cause-of-malaria-a-deadly-infectious-dis-339201.html" xr:uid="{9DA66DEA-7CF1-4CF3-AF72-7234B59F4BB8}"/>
    <hyperlink ref="H2472" r:id="rId363" display="https://gmatclub.com/forum/studies-show-that-impoverished-families-give-away-a-larger-percentage-339275.html" xr:uid="{7BCF219D-01C3-4D81-8E0B-1D927B355D52}"/>
    <hyperlink ref="H2473" r:id="rId364" display="https://gmatclub.com/forum/the-smithtown-theatre-which-stages-old-plays-has-announced-an-expans-339388.html" xr:uid="{4E1948DD-1603-46D4-BA51-DE34FF30F2F1}"/>
    <hyperlink ref="H2474" r:id="rId365" display="https://gmatclub.com/forum/two-dimensional-bar-codes-are-omni-directional-that-is-unlike-one-di-339552.html" xr:uid="{4C9EFC7C-ACAC-4805-9677-D5BE74887A23}"/>
    <hyperlink ref="H2475" r:id="rId366" display="https://gmatclub.com/forum/when-a-market-containing-several-competing-products-finds-a-single-pro-339642.html" xr:uid="{0E058316-E509-4163-A3E1-C58F02AC080F}"/>
    <hyperlink ref="H2476" r:id="rId367" display="https://gmatclub.com/forum/during-the-production-of-orange-juice-calcium-is-sometimes-added-as-a-339716.html" xr:uid="{70AD9434-5D4C-4DBB-9E46-C6B16AD8EDBD}"/>
    <hyperlink ref="H2477" r:id="rId368" display="https://gmatclub.com/forum/proponents-of-the-theory-of-social-utilitarianism-hold-that-the-value-339807.html" xr:uid="{450005B0-98F9-4756-8A4D-C2A4F326AE8F}"/>
    <hyperlink ref="H2478" r:id="rId369" display="https://gmatclub.com/forum/with-less-than-20-per-cent-market-share-cherico-airline-has-been-stea-339929.html" xr:uid="{8BF74A10-843C-4545-A139-198F87AA1F80}"/>
    <hyperlink ref="H2479" r:id="rId370" display="https://gmatclub.com/forum/the-prime-principle-of-economics-is-that-prices-are-determined-by-supp-340023.html" xr:uid="{2C411446-4339-434C-9320-3C0BBB8ACFDE}"/>
    <hyperlink ref="H2480" r:id="rId371" display="https://gmatclub.com/forum/switzerland-s-national-rail-company-has-accused-apple-of-stealing-the-340103.html" xr:uid="{644DBDD0-5DE6-4E39-92BE-444015A0620B}"/>
    <hyperlink ref="H2481" r:id="rId372" display="https://gmatclub.com/forum/i-do-not-agree-that-wage-disparity-still-exists-between-men-and-women-340204.html" xr:uid="{F22FA3FB-3231-4498-B5F9-4CAA8E59800E}"/>
    <hyperlink ref="H2482" r:id="rId373" display="https://gmatclub.com/forum/there-has-been-a-sudden-spurt-in-the-cases-of-suicide-amongst-teenager-340325.html" xr:uid="{33035393-91CE-4BBC-B19B-EC98C655271B}"/>
    <hyperlink ref="H2483" r:id="rId374" display="https://gmatclub.com/forum/of-all-the-laptops-available-for-sale-in-ireland-those-manufactured-340536.html" xr:uid="{6128319B-18BF-4038-95D2-4D204D78510D}"/>
    <hyperlink ref="H2488" r:id="rId375" display="https://gmatclub.com/forum/last-year-three-automobile-manufacturers-honda-toyota-and-suzuki-la-340616.html" xr:uid="{CF6F80E6-C753-48C0-B601-F1A2E99FBD10}"/>
    <hyperlink ref="H2489" r:id="rId376" display="https://gmatclub.com/forum/leading-book-publishers-had-predicted-that-the-rampant-illegal-sharing-340782.html" xr:uid="{77E5DF8F-2DA8-4A78-8E40-89F8E525FB83}"/>
    <hyperlink ref="H2490" r:id="rId377" display="https://gmatclub.com/forum/the-usual-meaning-of-free-is-devoid-of-cost-or-obligation-however-re-340924.html" xr:uid="{584B80B9-9D75-4D42-8ABA-2766486EEC52}"/>
    <hyperlink ref="H2491" r:id="rId378" display="https://gmatclub.com/forum/a-study-has-found-that-new-ventures-that-are-funded-through-bank-loans-341109.html" xr:uid="{6C8B5007-02AD-4391-9FEA-775CB6309267}"/>
    <hyperlink ref="H2492" r:id="rId379" display="https://gmatclub.com/forum/financial-expert-our-country-has-a-very-high-debt-to-gdp-ratio-and-it-341403.html" xr:uid="{1E76561B-E8D9-4CD8-A5BE-F834C7A92868}"/>
    <hyperlink ref="H2493" r:id="rId380" display="https://gmatclub.com/forum/it-seems-that-employees-at-middle-management-positions-who-wish-to-get-341535.html" xr:uid="{A0AAB796-8689-4215-B2FF-2A3A6B0B041D}"/>
    <hyperlink ref="H2494" r:id="rId381" display="https://gmatclub.com/forum/the-bakers-football-team-has-been-struggling-for-form-all-through-the-341680.html" xr:uid="{89D17D11-24A3-4383-B776-D988BDD5F60E}"/>
    <hyperlink ref="H2495" r:id="rId382" display="https://gmatclub.com/forum/30-years-ago-residents-of-pandora-county-used-to-buy-an-average-of-341829.html" xr:uid="{11803DA6-CCA9-491E-8ABB-4F1D455AB63B}"/>
    <hyperlink ref="H2496" r:id="rId383" display="https://gmatclub.com/forum/those-who-claim-that-the-kribki-company-is-poorly-managed-often-cite-341985.html" xr:uid="{FC565B38-7764-49CB-98F4-B0192779DB4D}"/>
    <hyperlink ref="H2497" r:id="rId384" display="https://gmatclub.com/forum/the-consumption-of-tobacco-in-the-country-has-fallen-drastically-in-th-342226.html" xr:uid="{2A734A91-4FDA-4B2F-B792-B5746CDD59F8}"/>
    <hyperlink ref="H2498" r:id="rId385" display="https://gmatclub.com/forum/according-to-some-people-income-tax-should-be-done-away-with-in-the-342369.html" xr:uid="{9BAA9682-E162-4C3C-A3DB-3BDE26084AED}"/>
    <hyperlink ref="H2499" r:id="rId386" display="https://gmatclub.com/forum/the-reason-for-kim-s-excellent-performance-in-her-final-college-tests-342537.html" xr:uid="{011DE86A-353A-4739-8AB4-15C90D1D509F}"/>
    <hyperlink ref="H2500" r:id="rId387" display="https://gmatclub.com/forum/one-way-in-which-companies-can-increase-their-productivity-is-by-makin-342655.html" xr:uid="{049C0105-B1AF-4C80-A591-E5D236F6B3D3}"/>
    <hyperlink ref="H2501" r:id="rId388" display="https://gmatclub.com/forum/a-recent-survey-of-buyers-of-luxury-cars-in-beecham-city-has-revealed-342731.html" xr:uid="{27BB8D85-7350-4A29-9D4E-3231F3D30C0B}"/>
    <hyperlink ref="H2502" r:id="rId389" display="https://gmatclub.com/forum/according-to-a-nationwide-survey-of-college-students-70-of-the-stude-342965.html" xr:uid="{28C390D3-4302-4D0D-86BC-2FFDFC9BDF6A}"/>
    <hyperlink ref="H2503" r:id="rId390" display="https://gmatclub.com/forum/it-is-extremely-unlikely-that-the-incumbent-governor-will-be-voted-bac-343090.html" xr:uid="{41988C4A-238D-4893-9BBF-BC00F1C1F551}"/>
    <hyperlink ref="H2504" r:id="rId391" display="https://gmatclub.com/forum/over-the-years-supporters-of-slavery-have-put-forward-several-view-po-343200.html" xr:uid="{16FDA9D1-F6F3-4FC7-9C84-58F37EE15445}"/>
    <hyperlink ref="H2505" r:id="rId392" display="https://gmatclub.com/forum/the-perceived-value-of-goods-and-services-rather-than-just-their-pric-343293.html" xr:uid="{722B9AA3-25C9-401D-A608-FF26762C4962}"/>
    <hyperlink ref="H2506" r:id="rId393" display="https://gmatclub.com/forum/john-a-stock-broker-has-a-list-of-companies-whose-shares-he-recommen-343360.html" xr:uid="{6D4E9FB3-C4C2-49DF-BA47-5B494F0388C9}"/>
    <hyperlink ref="H2507" r:id="rId394" display="https://gmatclub.com/forum/modern-renditions-of-classic-novels-such-as-ulysses-can-sometimes-not-343530.html" xr:uid="{1C765F46-8B24-44D9-8309-30BD68CEBAE2}"/>
    <hyperlink ref="H2508" r:id="rId395" display="https://gmatclub.com/forum/the-airfares-on-almost-all-routes-in-the-country-have-increased-consid-343653.html" xr:uid="{CAD39C8C-04F1-4BF1-A740-781CDFBC6C51}"/>
    <hyperlink ref="H2509" r:id="rId396" display="https://gmatclub.com/forum/a-stain-removing-agent-currently-available-in-city-x-can-remove-the-mo-343794.html" xr:uid="{B04B3194-C1E7-4850-B213-CFE3293F40E4}"/>
    <hyperlink ref="H2510" r:id="rId397" display="https://gmatclub.com/forum/while-cooking-pasta-most-italian-chefs-add-some-cooking-oil-the-reas-343905.html" xr:uid="{BEE50C2D-E559-42FA-A6C9-8168C7D3DEBA}"/>
    <hyperlink ref="H2515" r:id="rId398" display="https://gmatclub.com/forum/the-ceo-of-the-mining-company-has-been-using-the-company-s-resources-344005.html" xr:uid="{CA62FBAD-C017-4E87-A489-1357359AD5FF}"/>
    <hyperlink ref="H2516" r:id="rId399" display="https://gmatclub.com/forum/there-should-be-a-ban-on-television-commercials-for-prescription-drugs-344364.html" xr:uid="{4736B392-9A15-4C2D-8CDF-B09CD189C2FA}"/>
    <hyperlink ref="H2517" r:id="rId400" display="https://gmatclub.com/forum/studies-of-the-relationship-between-public-opinion-and-political-actio-344508.html" xr:uid="{CD70348A-C0E3-4773-97D3-3B82115B01BC}"/>
    <hyperlink ref="H2518" r:id="rId401" display="https://gmatclub.com/forum/of-late-several-waste-management-companies-have-reported-that-the-per-344578.html" xr:uid="{421F73D9-F421-4349-A871-9AA182242887}"/>
    <hyperlink ref="H2519" r:id="rId402" location="p2698746" display="https://gmatclub.com/forum/it-is-not-uncommon-for-close-synonyms-to-be-understood-to-share-the-sa-344688.html - p2698746" xr:uid="{2D2618E4-ABA4-4D27-9A45-E4C453E5719C}"/>
    <hyperlink ref="H2520" r:id="rId403" display="https://gmatclub.com/forum/it-is-generally-observed-that-while-selecting-between-two-identical-344761.html" xr:uid="{35B058CC-7417-4129-A5C7-E78E833215D4}"/>
    <hyperlink ref="H2521" r:id="rId404" display="https://gmatclub.com/forum/it-appears-that-the-residents-of-clarktown-are-becoming-more-and-more-344953.html" xr:uid="{681F5E69-0DB4-42C3-9C3F-65E4B88226A9}"/>
    <hyperlink ref="H2522" r:id="rId405" display="https://gmatclub.com/forum/it-is-truly-a-waste-of-time-to-attend-college-out-of-the-ten-richest-345015.html" xr:uid="{4D8D2290-F771-4AF2-ADBD-CC8D8196999E}"/>
    <hyperlink ref="H2523" r:id="rId406" display="https://gmatclub.com/forum/over-the-last-few-years-that-he-has-been-traveling-by-the-subway-rick-345088.html" xr:uid="{43E1B492-EC9A-46AC-BCA6-E5ACE352DD42}"/>
    <hyperlink ref="H2524" r:id="rId407" location="p2703223" display="https://gmatclub.com/forum/banker-our-asset-quality-is-fairly-strong-and-has-been-improving-in-345249.html - p2703223" xr:uid="{3BC50105-205E-46A3-AD8A-51D8236F79AD}"/>
    <hyperlink ref="H2525" r:id="rId408" display="https://gmatclub.com/forum/board-of-abc-company-owing-to-the-excellent-performance-of-the-compan-345392.html" xr:uid="{8A3D6252-C560-45E1-BDB3-1B89BE4DBC0A}"/>
    <hyperlink ref="H2526" r:id="rId409" display="https://gmatclub.com/forum/for-many-years-alcohol-producers-followed-a-self-imposed-industry-ban-345737.html" xr:uid="{681C8EA0-FF76-4171-9393-82563005FC5F}"/>
    <hyperlink ref="H2527" r:id="rId410" display="https://gmatclub.com/forum/the-threatened-prosecution-of-businesses-flying-20-by-38-foot-garrison-345898.html" xr:uid="{875920CE-586F-4601-AB84-2DC6C7AB330B}"/>
    <hyperlink ref="H2528" r:id="rId411" display="https://gmatclub.com/forum/herbed-wellness-a-manufacturer-of-herbal-products-wants-its-new-head-346042.html" xr:uid="{1F8BB02F-88DB-49BE-9A7E-47C0F3A8C52C}"/>
    <hyperlink ref="H2529" r:id="rId412" display="https://gmatclub.com/forum/our-legislature-is-considering-passing-legislation-to-ban-skateboardin-346202.html" xr:uid="{DC51A6A2-BE87-42F8-9BEE-9FB601E1C990}"/>
    <hyperlink ref="H2530" r:id="rId413" display="https://gmatclub.com/forum/at-a-large-manufacturing-corporation-the-ratio-of-the-annual-job-rela-346348.html" xr:uid="{28168CAE-03C2-41CE-8224-8E986BDD9882}"/>
    <hyperlink ref="H2531" r:id="rId414" display="https://gmatclub.com/forum/auto-manufacturer-for-the-past-three-years-the-micro-has-been-our-be-346613.html" xr:uid="{0296BA0E-7072-4661-8A8F-33624191AA5A}"/>
    <hyperlink ref="H2532" r:id="rId415" display="https://gmatclub.com/forum/social-worker-typically-physicians-in-the-united-states-who-promote-346750.html" xr:uid="{A769E033-EF90-4677-8D7D-04A23D56B895}"/>
    <hyperlink ref="H2533" r:id="rId416" display="https://gmatclub.com/forum/parents-of-high-school-students-argue-that-poor-attendance-is-the-resu-347003.html" xr:uid="{4145C37F-B322-4EC7-B188-7AC92EFFC973}"/>
    <hyperlink ref="H2534" r:id="rId417" display="https://gmatclub.com/forum/a-team-of-researchers-at-a-university-hospital-has-developed-a-chemica-347115.html" xr:uid="{17F7C636-A514-4316-A611-9834BAAC2BF0}"/>
    <hyperlink ref="H2535" r:id="rId418" display="https://gmatclub.com/forum/to-avoid-the-appearance-of-conflicts-of-interest-the-board-of-a-major-347236.html" xr:uid="{599B43E0-649F-43E4-8DE5-BBC47C906037}"/>
    <hyperlink ref="H2542" r:id="rId419" display="https://gmatclub.com/forum/the-ministry-of-tourism-in-country-x-began-an-expensive-television-adv-347439.html" xr:uid="{8A3EE091-7970-4C53-ADA5-D2B42925DA65}"/>
    <hyperlink ref="H2543" r:id="rId420" display="https://gmatclub.com/forum/a-social-worker-surveyed-200-women-who-recently-had-given-birth-to-the-347620.html" xr:uid="{8E28B121-2824-4564-BE84-1921C8C1A5DF}"/>
    <hyperlink ref="H2544" r:id="rId421" display="https://gmatclub.com/forum/it-is-mistaken-to-attribute-zanco-s-failure-to-the-publicity-about-th-347756.html" xr:uid="{36CE9AF6-CBBE-42BC-814E-B7AD25D1E802}"/>
    <hyperlink ref="H2545" r:id="rId422" display="https://gmatclub.com/forum/an-economic-or-political-crisis-in-a-poor-country-can-lead-to-a-lack-347839.html" xr:uid="{B20AC6E1-932D-4A0B-AE68-78B60FA3BBE7}"/>
    <hyperlink ref="H2546" r:id="rId423" display="https://gmatclub.com/forum/over-an-extended-period-of-time-the-average-seawater-temperature-in-347933.html" xr:uid="{4E0834D5-CF1C-4B2B-8E1B-FE79FDB84F16}"/>
    <hyperlink ref="H2547" r:id="rId424" display="https://gmatclub.com/forum/a-certain-town-s-pizza-shop-initiated-an-advertising-campaign-to-bring-348203.html" xr:uid="{F123FC16-1DCA-40D9-926F-E9C66A266594}"/>
    <hyperlink ref="H2548" r:id="rId425" display="https://gmatclub.com/forum/the-internal-revenue-service-irs-has-a-mandate-to-operate-more-effic-348328.html" xr:uid="{816DE171-3307-41DB-9688-E67CE90A8CCC}"/>
    <hyperlink ref="H2549" r:id="rId426" display="https://gmatclub.com/forum/a-certain-laboratory-is-studying-the-incidence-of-fatal-liver-damage-348498.html" xr:uid="{12D87523-06BA-4FD7-94B1-28E820F26A22}"/>
    <hyperlink ref="H2550" r:id="rId427" display="https://gmatclub.com/forum/in-the-years-1971-to-1980-the-population-of-the-state-prison-system-348671.html" xr:uid="{5698D7F2-B3B5-4394-93FB-A9D1C4F51F6F}"/>
    <hyperlink ref="H2551" r:id="rId428" display="https://gmatclub.com/forum/an-antique-and-curiosity-shop-is-weighing-the-advantages-of-renewing-348764.html" xr:uid="{DCC469FF-7466-4C66-89F6-01E3D9A3009F}"/>
    <hyperlink ref="H2552" r:id="rId429" display="https://gmatclub.com/forum/history-has-shown-that-severe-and-sudden-political-instability-strikes-348983.html" xr:uid="{C0203586-B8CC-4FD4-BB9A-1803D5364ABF}"/>
    <hyperlink ref="H2553" r:id="rId430" display="https://gmatclub.com/forum/the-incidence-of-suicide-in-the-country-of-travonia-has-increased-dram-349040.html" xr:uid="{DB8ABB19-9521-4472-8CA0-0C7526A77532}"/>
    <hyperlink ref="H2554" r:id="rId431" display="https://gmatclub.com/forum/k-in-the-past-ten-years-most-of-the-new-clothes-that-i-have-purc-349126.html" xr:uid="{C12A9A58-0614-4242-AEA0-840D2B886F2E}"/>
    <hyperlink ref="H2555" r:id="rId432" display="https://gmatclub.com/forum/an-international-study-recently-examined-the-effects-of-second-hand-sm-349218.html" xr:uid="{BE5C21E9-05B4-4AD1-8214-ABFCCA584BF9}"/>
    <hyperlink ref="H2556" r:id="rId433" display="https://gmatclub.com/forum/the-word-atom-is-derived-from-the-greek-atomos-meaning-uncuttable-349316.html" xr:uid="{E2F640B7-4B2E-44DA-ADBD-4D3159884DEA}"/>
    <hyperlink ref="H2557" r:id="rId434" display="https://gmatclub.com/forum/many-governments-have-passed-laws-requiring-that-bicyclists-must-wear-349454.html" xr:uid="{612213F5-0C0D-4915-A6B3-8292E1195B86}"/>
    <hyperlink ref="H2558" r:id="rId435" display="https://gmatclub.com/forum/online-retail-sales-have-been-increasing-annually-for-a-number-of-year-349520.html" xr:uid="{7E459733-088D-4673-9E92-370F1115370C}"/>
    <hyperlink ref="H2559" r:id="rId436" display="https://gmatclub.com/forum/residents-of-cordoba-county-who-receive-unemployment-benefits-are-allo-349615.html" xr:uid="{08D21B00-7456-4803-B98B-08B3D31DB3CC}"/>
    <hyperlink ref="H2560" r:id="rId437" display="https://gmatclub.com/forum/last-month-a-group-of-salespeople-from-a-soware-firm-attended-a-semin-349720.html" xr:uid="{41A03487-F4C1-40D3-9E9E-7B21C164847E}"/>
    <hyperlink ref="H2561" r:id="rId438" display="https://gmatclub.com/forum/earlier-this-year-our-city-s-three-main-reservoirs-had-unusually-low-349912.html" xr:uid="{B46D1568-C826-47A9-B43D-E5BB2C5106A6}"/>
    <hyperlink ref="H2566" r:id="rId439" display="https://gmatclub.com/forum/the-city-of-northtown-collects-an-average-of-2-2-million-in-business-350130.html" xr:uid="{BE8F0F56-A20C-4F1A-96AA-2295547A290B}"/>
    <hyperlink ref="H2567" r:id="rId440" display="https://gmatclub.com/forum/candidate-i-am-worried-about-the-effects-that-the-recent-media-covera-350300.html" xr:uid="{B265AA25-0FE7-48BA-B6F7-2E58FE32CB7C}"/>
    <hyperlink ref="H2568" r:id="rId441" display="https://gmatclub.com/forum/soil-quality-is-one-of-the-most-important-factors-affecting-the-growth-350429.html" xr:uid="{4C417A96-F4E6-408C-8BC5-DCAC62EBAAF3}"/>
    <hyperlink ref="H2569" r:id="rId442" display="https://gmatclub.com/forum/tsumi-bats-are-a-rare-breed-of-omnivorous-bat-found-only-in-highly-tem-350592.html" xr:uid="{D7276BDE-8A70-4C69-8857-047AB8AA4FCC}"/>
    <hyperlink ref="H2570" r:id="rId443" display="https://gmatclub.com/forum/a-team-of-pediatricians-recently-announced-that-dogs-are-more-likely-350731.html" xr:uid="{32B88ED3-CEC8-48C4-BDC5-1B5D0D48AD83}"/>
    <hyperlink ref="H2571" r:id="rId444" display="https://gmatclub.com/forum/occupational-safety-advocate-logging-is-one-of-the-most-dangerous-occ-350873.html" xr:uid="{0058DBD3-9FF8-4734-9282-8BA3D53F7792}"/>
    <hyperlink ref="H2572" r:id="rId445" display="https://gmatclub.com/forum/to-avoid-the-appearance-of-conflicts-of-interest-the-board-of-a-major-350981.html" xr:uid="{9D32121A-CB85-48D7-A1D5-D81B0C881682}"/>
    <hyperlink ref="H2573" r:id="rId446" display="https://gmatclub.com/forum/historian-it-is-often-claimed-that-in-many-ancient-societies-spices-351104.html" xr:uid="{DCEA15AA-46C7-44F9-B191-1076DDA6467D}"/>
    <hyperlink ref="H2574" r:id="rId447" display="https://gmatclub.com/forum/a-corporation-s-recent-financial-report-indicates-that-customers-in-it-351216.html" xr:uid="{A92CC293-5E3F-48EC-92A2-AE72444C2FC3}"/>
    <hyperlink ref="H2575" r:id="rId448" display="https://gmatclub.com/forum/studies-have-shown-that-the-number-of-books-read-in-elementary-school-351383.html" xr:uid="{C47EB1EA-BCB0-4F7D-B067-DD3A7767AAAA}"/>
    <hyperlink ref="H2576" r:id="rId449" display="https://gmatclub.com/forum/a-team-of-pediatricians-recently-announced-that-pet-birds-are-more-lik-351576.html" xr:uid="{D26253A0-EAF6-4F95-A354-6BC3787FE0F1}"/>
    <hyperlink ref="H2577" r:id="rId450" display="https://gmatclub.com/forum/in-recent-years-many-advertisements-have-won-awards-for-their-artisti-351720.html" xr:uid="{6E664C46-030B-4A5F-BF22-C0F13A603BC5}"/>
    <hyperlink ref="H2578" r:id="rId451" display="https://gmatclub.com/forum/the-growth-of-the-market-for-self-portraits-of-19th-century-artists-351834.html" xr:uid="{568E1B41-B128-476B-B3E9-C8089D091576}"/>
    <hyperlink ref="H2579" r:id="rId452" display="https://gmatclub.com/forum/a-marketing-expert-consulted-by-the-management-of-a-major-fashion-bra-351969.html" xr:uid="{FE4EB39A-8713-481E-8A4B-0163BEA7509A}"/>
    <hyperlink ref="H2580" r:id="rId453" display="https://gmatclub.com/forum/the-larynxtown-industrial-zone-is-infested-with-rats-the-municipality-352159.html" xr:uid="{552C6092-A2E3-4822-9554-1B2D308286A9}"/>
    <hyperlink ref="H2581" r:id="rId454" display="https://gmatclub.com/forum/in-a-recent-article-a-health-expert-has-claimed-that-the-toxins-used-352317.html" xr:uid="{B984A563-1C09-4217-980B-2E38BF94D511}"/>
    <hyperlink ref="H2582" r:id="rId455" display="https://gmatclub.com/forum/to-save-time-and-money-on-water-and-maintenance-many-homeowners-are-352470.html" xr:uid="{8A4640E4-05B9-4D6C-A70B-2495C5EC2DAE}"/>
    <hyperlink ref="H2583" r:id="rId456" display="https://gmatclub.com/forum/in-a-forest-often-visited-by-the-residents-of-a-small-town-bordering-352656.html" xr:uid="{CBD6367B-DC88-471F-A74D-1C7AA4EFB66A}"/>
    <hyperlink ref="H2584" r:id="rId457" display="https://gmatclub.com/forum/plan-last-year-to-improve-sales-a-software-company-decided-to-make-352755.html" xr:uid="{5C3A016B-FC88-46DA-A208-989DDC49AD25}"/>
    <hyperlink ref="H2585" r:id="rId458" display="https://gmatclub.com/forum/the-daisygen-company-genetically-engineers-flowers-which-are-then-sent-352895.html" xr:uid="{7F3BF39C-CCD5-4565-9309-5173D3105A78}"/>
    <hyperlink ref="H2586" r:id="rId459" display="https://gmatclub.com/forum/a-wide-variety-of-methods-for-marketing-products-and-brands-exists-st-353107.html" xr:uid="{F2A5C923-CA7F-480A-8552-DA05C4B0C4B9}"/>
    <hyperlink ref="H2587" r:id="rId460" display="https://gmatclub.com/forum/the-gmat-is-written-in-english-however-the-average-score-of-native-353191.html" xr:uid="{16A91830-2186-4BC9-BA48-4669C233E044}"/>
    <hyperlink ref="H2588" r:id="rId461" display="https://gmatclub.com/forum/environmentalist-pure-bio-diesel-is-much-more-economical-than-impure-353402.html" xr:uid="{CBD09250-F384-4393-8537-09C413FE3D35}"/>
    <hyperlink ref="C512" r:id="rId462" location="p2754117" display="https://gmatclub.com/forum/a-rise-in-the-price-of-raw-materials-has-recently-caused-hardship-for-353665.html - p2754117" xr:uid="{402A73DF-38E7-48E7-B571-5FA2205741D1}"/>
    <hyperlink ref="H2594" r:id="rId463" location="p2754116" display="https://gmatclub.com/forum/in-the-previous-decade-tea-leaf-growers-in-developing-countries-have-353664.html - p2754116" xr:uid="{954815D3-0D23-4B41-B5B8-929ABEE35CB8}"/>
    <hyperlink ref="C513" r:id="rId464" display="https://gmatclub.com/forum/earlier-this-year-the-government-raised-the-minimum-wage-for-teenager-353750.html" xr:uid="{E83ECDBA-2E98-4555-BE1F-D3F483DFEEC7}"/>
    <hyperlink ref="H2595" r:id="rId465" display="https://gmatclub.com/forum/radio-talk-show-host-winfra-opry-promotes-books-on-her-show-every-sho-353749.html" xr:uid="{3B1D7569-7F36-4BF6-9FDA-E00853D3CE42}"/>
    <hyperlink ref="C514" r:id="rId466" location="p2756265" display="https://gmatclub.com/forum/student-to-improve-business-you-should-put-up-a-sign-offering-a-speci-353945.html - p2756265" xr:uid="{018729AB-9C7B-41CF-9CF8-B9A0DBFB7413}"/>
    <hyperlink ref="H2596" r:id="rId467" location="p2756266" display="https://gmatclub.com/forum/drivers-of-suvs-drive-much-more-carefully-today-than-did-suv-drivers-i-353946.html - p2756266" xr:uid="{6374EE45-494F-4C34-B06D-54FDD51B8A9D}"/>
    <hyperlink ref="C515" r:id="rId468" display="https://gmatclub.com/forum/the-art-of-waging-war-has-reached-a-high-level-of-detail-throughout-th-354045.html" xr:uid="{83DC6276-6617-4A84-9E77-F4C185495447}"/>
    <hyperlink ref="H2597" r:id="rId469" display="https://gmatclub.com/forum/most-design-firms-place-heavy-emphasis-on-previous-experience-when-loo-354044.html" xr:uid="{46471E0F-0B60-4716-8848-FD1D2D2A1E20}"/>
    <hyperlink ref="C516" r:id="rId470" display="https://gmatclub.com/forum/social-worker-despite-the-existence-of-a-public-school-system-that-do-354156.html" xr:uid="{26138CE7-5CF7-454E-B10E-E7EECF1FD3AB}"/>
    <hyperlink ref="H2598" r:id="rId471" display="https://gmatclub.com/forum/at-the-time-of-its-emergence-the-field-of-artificial-intelligence-exp-354155.html" xr:uid="{86AD54E1-0873-47BA-A384-8652FEDE0896}"/>
    <hyperlink ref="C517" r:id="rId472" display="https://gmatclub.com/forum/the-slide-company-put-its-focus-on-creating-aesthetic-and-eye-catching-354254.html" xr:uid="{27F4AAF0-9DC7-4610-934B-1948EBEC5CD1}"/>
    <hyperlink ref="H2599" r:id="rId473" display="https://gmatclub.com/forum/a-nutritional-research-company-published-an-article-describing-the-hea-354253.html" xr:uid="{B780B94A-7337-413B-A780-2A240B4C0D30}"/>
    <hyperlink ref="C518" r:id="rId474" display="https://gmatclub.com/forum/one-of-the-residents-of-a-senior-citizens-home-is-104-years-old-howev-354323.html" xr:uid="{362D3847-215F-4945-A3DD-10818E1761C6}"/>
    <hyperlink ref="H2600" r:id="rId475" display="https://gmatclub.com/forum/engineer-i-ve-noticed-that-the-builders-are-mixing-10-more-than-the-354322.html" xr:uid="{799BDF0E-B371-4D0A-85E4-F89688B690BD}"/>
    <hyperlink ref="C519" r:id="rId476" display="https://gmatclub.com/forum/sure-enough-insurance-is-a-large-insurance-company-that-has-recently-354460.html" xr:uid="{1D000B67-88A5-4E82-8B15-C67B1C1C0158}"/>
    <hyperlink ref="H2601" r:id="rId477" display="https://gmatclub.com/forum/a-recent-survey-shows-that-the-use-of-public-libraries-has-dwindled-to-354461.html" xr:uid="{6106FD62-6D71-4655-8380-4B9860330F70}"/>
    <hyperlink ref="C520" r:id="rId478" display="https://gmatclub.com/forum/otoplasty-ear-cosmetic-surgery-can-reshape-prominent-or-protruding-354555.html" xr:uid="{416FA1F7-D962-4403-814B-D5216724CC06}"/>
    <hyperlink ref="H2602" r:id="rId479" display="https://gmatclub.com/forum/prices-for-home-cinema-equipment-are-decreasing-dramatically-allowing-354554.html" xr:uid="{162C3A69-6D84-4624-9B16-7E8B298EB316}"/>
    <hyperlink ref="C521" r:id="rId480" display="https://gmatclub.com/forum/in-the-past-century-formerly-consensual-perceptions-of-the-human-palat-354656.html" xr:uid="{297D87DF-4636-4229-BBB4-61EE2C32EF26}"/>
    <hyperlink ref="H2603" r:id="rId481" display="https://gmatclub.com/forum/student-a-we-have-a-big-test-at-8-am-tomorrow-before-our-last-test-354655.html" xr:uid="{3092A961-C7D7-4591-9956-3D99E504B8F3}"/>
    <hyperlink ref="C522" r:id="rId482" display="https://gmatclub.com/forum/music-education-should-be-offered-to-children-at-an-early-age-as-part-354739.html" xr:uid="{74E65F2A-BFB4-4ED8-8048-80ACAC4E02AF}"/>
    <hyperlink ref="H2604" r:id="rId483" display="https://gmatclub.com/forum/jacques-leswift-and-andy-flasch-are-the-top-two-cyclists-in-the-world-354738.html" xr:uid="{516D1386-6C4F-423A-BB31-241E37195D67}"/>
    <hyperlink ref="C523" r:id="rId484" display="https://gmatclub.com/forum/having-studied-the-mystic-art-of-shamanism-for-seven-years-damian-not-354836.html" xr:uid="{E4C8B594-5901-41FD-98E7-15F4525DE117}"/>
    <hyperlink ref="H2605" r:id="rId485" display="https://gmatclub.com/forum/the-management-of-company-t-is-very-particular-about-the-employees-it-354835.html" xr:uid="{3ECB4C1C-C081-4D8C-A25F-D3B79AF7BE6C}"/>
    <hyperlink ref="C524" r:id="rId486" display="https://gmatclub.com/forum/a-new-form-of-digital-memory-stores-larger-amounts-of-information-than-355002.html" xr:uid="{8180946D-DC42-4257-9A86-AFBF388DF4A8}"/>
    <hyperlink ref="H2606" r:id="rId487" display="https://gmatclub.com/forum/the-wedding-gown-industry-in-country-x-has-known-little-change-in-fash-355003.html" xr:uid="{67B1A661-1B08-41C0-B878-8C622924053B}"/>
    <hyperlink ref="C525" r:id="rId488" display="https://gmatclub.com/forum/the-alfalfa-industry-requires-comparatively-large-amounts-of-water-th-355121.html" xr:uid="{D81E3FDD-A173-4A5B-85CD-E7D3C7A6AA33}"/>
    <hyperlink ref="H2607" r:id="rId489" display="https://gmatclub.com/forum/to-produce-an-exceptional-chocolate-the-use-of-the-highest-quality-an-355120.html" xr:uid="{D3134F23-F00E-44F0-9463-D0CCB216E69B}"/>
    <hyperlink ref="C526" r:id="rId490" display="https://gmatclub.com/forum/stan-a-fairly-recent-communications-development-allows-people-to-use-355205.html" xr:uid="{0B4F26D6-5CF3-4A2C-96A2-9332153DEB83}"/>
    <hyperlink ref="H2608" r:id="rId491" display="https://gmatclub.com/forum/oak-why-do-they-only-water-us-twice-a-week-we-should-be-watered-as-m-355204.html" xr:uid="{A0747B9F-F912-4D45-920C-8ACADEF5A59D}"/>
    <hyperlink ref="C527" r:id="rId492" display="https://gmatclub.com/forum/graphics-designer-the-client-s-campaign-targets-mainly-women-since-355277.html" xr:uid="{61FB4A78-243C-429B-BB98-B7671775D0A3}"/>
    <hyperlink ref="H2609" r:id="rId493" display="https://gmatclub.com/forum/in-a-public-park-of-the-beegappel-metropolitan-where-biodegradable-bag-355276.html" xr:uid="{892FDF26-A107-4786-AA14-1783D7AED76E}"/>
    <hyperlink ref="C528" r:id="rId494" display="https://gmatclub.com/forum/mystic-unfortunately-modern-science-often-dismisses-mystical-experie-355347.html" xr:uid="{8E238275-E572-44F7-B6C8-B2F48977FAAA}"/>
    <hyperlink ref="H2610" r:id="rId495" display="https://gmatclub.com/forum/chef-alphonse-performed-a-culinary-experiment-by-mixing-sauce-c-with-355346.html" xr:uid="{D1D8DB42-D6A3-4F88-9EE0-E5C26E241E03}"/>
    <hyperlink ref="C529" r:id="rId496" display="https://gmatclub.com/forum/in-an-interview-that-appeared-in-a-weekly-plumbing-magazine-the-chair-355501.html" xr:uid="{DB6A7E15-4A53-4E91-88E6-39F27AB7E032}"/>
    <hyperlink ref="H2611" r:id="rId497" display="https://gmatclub.com/forum/many-universities-offer-two-types-of-learning-frontal-in-class-lectu-355500.html" xr:uid="{B7546225-4D35-4B3D-A5F8-74112F489B16}"/>
    <hyperlink ref="C530" r:id="rId498" display="https://gmatclub.com/forum/a-new-polymer-recently-developed-as-a-material-for-minor-car-repairs-355590.html" xr:uid="{354D427F-0EF2-4F54-86CD-4EF77CF182E2}"/>
    <hyperlink ref="H2612" r:id="rId499" display="https://gmatclub.com/forum/grizzly-bears-are-very-dangerous-when-people-come-close-to-a-grizzly-355591.html" xr:uid="{B396360D-2191-4726-B28C-590D35B42284}"/>
    <hyperlink ref="C531" r:id="rId500" display="https://gmatclub.com/forum/mark-the-taxes-on-our-business-are-really-high-here-we-should-move-355674.html" xr:uid="{78C46FCD-C685-42BB-9CAE-F658D39127B7}"/>
    <hyperlink ref="H2613" r:id="rId501" display="https://gmatclub.com/forum/customer-support-we-have-been-receiving-complaints-about-our-customer-355675.html" xr:uid="{DB6A5F15-158A-4D21-8F69-8B2639C0647B}"/>
    <hyperlink ref="C532" r:id="rId502" display="https://gmatclub.com/forum/psychological-studies-show-that-most-teenagers-verbally-reject-ideas-355765.html" xr:uid="{57CDBD06-8ADD-425F-915B-88D5F4522D5C}"/>
    <hyperlink ref="H2614" r:id="rId503" display="https://gmatclub.com/forum/the-spokesman-for-the-ministry-of-transport-announced-that-the-ministr-355764.html" xr:uid="{375EF25B-C203-4055-9E58-56639312D712}"/>
    <hyperlink ref="C533" r:id="rId504" display="https://gmatclub.com/forum/anny-chross-is-a-known-detective-novelist-having-noticed-a-survey-sta-355844.html" xr:uid="{266CF869-3992-4F4C-AD57-F507E1BB1092}"/>
    <hyperlink ref="H2615" r:id="rId505" display="https://gmatclub.com/forum/many-people-start-working-out-in-a-gym-in-order-to-become-fitter-when-355843.html" xr:uid="{E31B5E21-81E2-4992-99E0-31221F16425B}"/>
    <hyperlink ref="C538" r:id="rId506" display="https://gmatclub.com/forum/spokesperson-for-company-ex-many-residents-of-the-area-surrounding-th-356061.html" xr:uid="{2866BEC0-F505-4A0C-ACB7-EA9DEFA429F2}"/>
    <hyperlink ref="H2620" r:id="rId507" display="https://gmatclub.com/forum/it-is-widely-accepted-by-nutritionists-that-calcium-is-strongly-relate-356060.html" xr:uid="{C64649DB-49FE-4EB0-B219-8A7DCFBB9C17}"/>
    <hyperlink ref="C539" r:id="rId508" display="https://gmatclub.com/forum/fatality-percentages-for-road-accidents-involving-motorized-two-wheele-356199.html" xr:uid="{9A282939-50E4-4E8F-B3EF-E6D8ABBDEB67}"/>
    <hyperlink ref="H2621" r:id="rId509" display="https://gmatclub.com/forum/as-the-population-increases-so-does-the-number-of-criminals-and-with-356196.html" xr:uid="{D2ED92A5-857B-44A0-B3D4-DD956A8D049D}"/>
    <hyperlink ref="C540" r:id="rId510" display="https://gmatclub.com/forum/welder-the-protective-masks-we-are-using-are-old-and-cumbersome-prev-356297.html" xr:uid="{7E615EC7-7365-4C4A-8A06-E4AE563E775C}"/>
    <hyperlink ref="H2622" r:id="rId511" display="https://gmatclub.com/forum/engineer-cranes-are-expensive-to-hire-and-must-be-operated-by-trained-356296.html" xr:uid="{624C1ABC-08DE-44AB-9560-ADD6068D552F}"/>
    <hyperlink ref="C541" r:id="rId512" display="https://gmatclub.com/forum/farmers-producing-cotton-have-found-that-by-feeding-an-iron-based-pigm-356407.html" xr:uid="{DB85AE4C-8952-4CBE-8B11-F7495FDEEB85}"/>
    <hyperlink ref="H2623" r:id="rId513" display="https://gmatclub.com/forum/when-joe-goes-to-see-his-favorite-football-team-play-he-sometimes-sit-356406.html" xr:uid="{C4F6B96B-F2AE-4DD8-917D-545B904BCCF7}"/>
    <hyperlink ref="C542" r:id="rId514" display="https://gmatclub.com/forum/clinical-checkups-after-the-first-and-second-trimesters-of-pregnancy-356512.html" xr:uid="{747EE635-8F38-4FAC-801F-FA78EB498DCF}"/>
    <hyperlink ref="H2624" r:id="rId515" display="https://gmatclub.com/forum/fish-breeder-a-rare-illness-known-as-smith-kreal-disease-is-spreading-356511.html" xr:uid="{7B607464-D84B-4C8F-974B-445CD917E0D9}"/>
    <hyperlink ref="C543" r:id="rId516" display="https://gmatclub.com/forum/a-cellular-communication-development-facility-was-built-just-outside-356740.html" xr:uid="{E3269B8D-F94D-41EA-AC64-2051CC55C450}"/>
    <hyperlink ref="H2625" r:id="rId517" display="https://gmatclub.com/forum/the-copper-butterfly-an-unsigned-classical-painting-was-carbon-dated-356739.html" xr:uid="{24352C8F-3834-41A1-BD21-1366679529C2}"/>
    <hyperlink ref="C544" r:id="rId518" display="https://gmatclub.com/forum/organizational-consultant-engineers-in-multi-disciplinary-environment-356891.html" xr:uid="{6B4644C3-8D60-4EDF-9845-10E0B1DDB5F9}"/>
    <hyperlink ref="H2626" r:id="rId519" display="https://gmatclub.com/forum/a-dictionary-including-more-than-250-000-entries-does-not-include-the-356890.html" xr:uid="{1287AF0D-EE62-4550-9217-718CCA24D88D}"/>
    <hyperlink ref="C545" r:id="rId520" display="https://gmatclub.com/forum/marketing-advisors-maintain-that-a-greater-diversity-in-the-range-of-357040.html" xr:uid="{5A0892D0-B5A8-46E9-99A0-21E6BE500C0F}"/>
    <hyperlink ref="H2627" r:id="rId521" display="https://gmatclub.com/forum/one-of-the-main-causes-for-air-pollution-and-depletion-of-oil-reserves-357041.html" xr:uid="{80EB3F95-7670-4231-855B-F3440B3C53CF}"/>
    <hyperlink ref="C546" r:id="rId522" display="https://gmatclub.com/forum/by-the-1960s-film-production-had-already-evolved-greatly-to-include-357163.html" xr:uid="{04DC060C-9DE7-4725-86A9-8CDADFB4B58B}"/>
    <hyperlink ref="H2628" r:id="rId523" display="https://gmatclub.com/forum/the-roads-connecting-two-distant-cities-in-the-country-of-kahuya-allow-357162.html" xr:uid="{377D1FB8-8CFA-41D4-ACED-FF96B6CCEBCD}"/>
    <hyperlink ref="C547" r:id="rId524" display="https://gmatclub.com/forum/flights-across-continent-x-have-always-been-quite-expensive-now-357329.html" xr:uid="{9460613C-0E56-47CB-83DA-B3C5BBCF71F5}"/>
    <hyperlink ref="H2629" r:id="rId525" display="https://gmatclub.com/forum/the-budget-committees-of-the-ministry-of-finance-in-country-x-determin-357328.html" xr:uid="{BDE9EA79-277C-4BCD-A177-7222934161F4}"/>
    <hyperlink ref="C548" r:id="rId526" display="https://gmatclub.com/forum/smithy-our-production-lines-are-capable-of-producing-a-variety-of-pro-357621.html" xr:uid="{AEE32162-873E-40C4-B416-C7FA2B398160}"/>
    <hyperlink ref="H2630" r:id="rId527" display="https://gmatclub.com/forum/saturn-chocolate-spokesperson-mindt-chocolate-s-new-candy-bar-is-most-357620.html" xr:uid="{947F9429-2DCC-4004-BC86-F7BD3CB3833F}"/>
    <hyperlink ref="C549" r:id="rId528" display="https://gmatclub.com/forum/the-takuur-swamp-frog-is-well-known-mainly-due-to-the-peculiar-protrus-357814.html" xr:uid="{330FFEA2-DB02-454D-8B8D-DA99B5348729}"/>
    <hyperlink ref="H2631" r:id="rId529" display="https://gmatclub.com/forum/low-fat-milk-contains-50-fewer-calories-than-does-whole-milk-thus-357813.html" xr:uid="{90A3B05B-577A-45D4-9ACB-FA8125D1274E}"/>
    <hyperlink ref="C550" r:id="rId530" display="https://gmatclub.com/forum/addiction-to-prescribed-medications-became-more-and-more-of-a-concern-358080.html" xr:uid="{DB495B19-4C84-4982-A23C-55DD1AAB63CE}"/>
    <hyperlink ref="H2632" r:id="rId531" display="https://gmatclub.com/forum/an-appeal-has-been-made-by-the-managers-of-a-department-store-to-its-358079.html" xr:uid="{FF06B897-0B11-4CF0-A54F-212CBDAA7ABD}"/>
    <hyperlink ref="C551" r:id="rId532" display="https://gmatclub.com/forum/recent-research-conducted-in-city-x-shows-that-children-who-are-not-fa-358254.html" xr:uid="{D23C5618-1470-4E48-ABED-BD21FFCBAF2F}"/>
    <hyperlink ref="H2633" r:id="rId533" display="https://gmatclub.com/forum/in-country-cora-the-rate-of-students-going-to-university-has-grown-an-358253.html" xr:uid="{219E1108-97B3-4E4E-9B9C-5D3225F8BF7F}"/>
    <hyperlink ref="C552" r:id="rId534" display="https://gmatclub.com/forum/exercise-is-an-integral-part-of-sustaining-a-high-level-of-health-the-358385.html" xr:uid="{1FBDBE05-013F-40F3-98C1-0EBF86E82F1F}"/>
    <hyperlink ref="H2634" r:id="rId535" display="https://gmatclub.com/forum/every-year-may-seas-employees-are-required-to-attend-seminars-that-fo-358386.html" xr:uid="{BDFDBCA0-592B-40EE-AB38-D26F2B49B6B9}"/>
    <hyperlink ref="C553" r:id="rId536" display="https://gmatclub.com/forum/unless-specifically-stated-in-the-contract-athletes-promoting-sportin-358683.html" xr:uid="{2835E7BC-E0C0-4A2B-8045-2948CB258E74}"/>
    <hyperlink ref="H2635" r:id="rId537" display="https://gmatclub.com/forum/the-plan-to-build-a-new-merchant-quarter-in-the-city-of-istanbul-will-358682.html" xr:uid="{C0A1F0AC-E2D5-45D2-903F-8035894612BC}"/>
    <hyperlink ref="C554" r:id="rId538" display="https://gmatclub.com/forum/ceramic-floors-require-large-amounts-of-water-to-be-kept-clean-carpet-358866.html" xr:uid="{3754A2EE-C234-4F71-BA43-FD0330546BAA}"/>
    <hyperlink ref="H2636" r:id="rId539" display="https://gmatclub.com/forum/two-possible-options-are-being-considered-as-symbols-for-the-town-of-358867.html" xr:uid="{962E46EE-B843-4332-8A10-C414ED91206E}"/>
    <hyperlink ref="C555" r:id="rId540" display="https://gmatclub.com/forum/private-tutoring-was-found-to-be-highly-effective-in-improving-student-359078.html" xr:uid="{14C5801A-BCA8-424C-A896-B55CBF522C4A}"/>
    <hyperlink ref="H2637" r:id="rId541" display="https://gmatclub.com/forum/the-kraew-reef-is-a-diverse-underwater-ecological-system-that-has-yet-359077.html" xr:uid="{469A6E51-334F-465F-8591-57C1769F1EA6}"/>
    <hyperlink ref="C556" r:id="rId542" display="https://gmatclub.com/forum/parent-a-watching-television-is-harmless-in-fact-some-channels-broa-359350.html" xr:uid="{D20906B1-6840-47D9-8E46-4BE89207B2FE}"/>
    <hyperlink ref="H2638" r:id="rId543" display="https://gmatclub.com/forum/sally-has-only-shown-up-to-a-quarter-of-her-classes-for-a-course-at-un-359349.html" xr:uid="{EA9D06B8-071D-4262-9C11-095C55CF3229}"/>
    <hyperlink ref="C557" r:id="rId544" display="https://gmatclub.com/forum/toppkleen-a-new-cleaning-material-will-soon-be-released-onto-the-mar-359535.html" xr:uid="{ABC91B93-4A60-4FE7-AC56-73233C0F8520}"/>
    <hyperlink ref="H2639" r:id="rId545" display="https://gmatclub.com/forum/light-plastic-materials-such-as-bottles-for-freezing-and-containers-359534.html" xr:uid="{B6D7ADEF-0852-4540-8E11-57605D1CEC5E}"/>
    <hyperlink ref="C558" r:id="rId546" display="https://gmatclub.com/forum/though-the-strict-syntax-of-the-current-prevailing-animation-scripting-359806.html" xr:uid="{8F39C29F-FF59-41FC-8021-9FA888D21844}"/>
    <hyperlink ref="H2640" r:id="rId547" display="https://gmatclub.com/forum/with-competitive-cycling-increasing-in-popularity-the-appearance-of-359805.html" xr:uid="{28118A6B-44F5-41B3-8456-549926BFFC4B}"/>
    <hyperlink ref="H2645" r:id="rId548" display="https://gmatclub.com/forum/trucker-the-new-law-will-cause-the-entire-transportation-industry-to-359889.html" xr:uid="{86C8D6DB-EA38-4E54-8473-ADCC47F4CD51}"/>
    <hyperlink ref="H2646" r:id="rId549" display="https://gmatclub.com/forum/the-big-hype-marketing-firm-is-experiencing-rapid-growth-to-keep-pace-360000.html" xr:uid="{3DCFDF48-583A-44A6-A61C-CECD8973C17D}"/>
    <hyperlink ref="H2647" r:id="rId550" display="https://gmatclub.com/forum/six-months-ago-the-surgeon-general-stated-that-the-legislation-behind-360144.html" xr:uid="{7BD1DEF2-D4AD-4849-AACF-96E35A4E7EF1}"/>
    <hyperlink ref="H2648" r:id="rId551" display="https://gmatclub.com/forum/company-x-experienced-a-sharp-decrease-in-profitability-last-year-the-360320.html" xr:uid="{ECD9C87F-D901-4DEB-8AA0-B7E14991FABE}"/>
    <hyperlink ref="H2649" r:id="rId552" display="https://gmatclub.com/forum/in-korozia-school-teachers-are-paid-the-lowest-wages-of-any-professio-360467.html" xr:uid="{702F2281-E212-4549-BDDC-AB2DA0AC3F90}"/>
    <hyperlink ref="H2650" r:id="rId553" display="https://gmatclub.com/forum/a-woman-has-complained-to-the-authorities-about-the-health-standards-360564.html" xr:uid="{E2F2D944-5E59-4CDE-8A3D-C82C4DAE0375}"/>
    <hyperlink ref="H2651" r:id="rId554" display="https://gmatclub.com/forum/toddlers-are-watching-television-more-than-twice-as-much-as-they-did-360676.html" xr:uid="{446E4D83-FB8F-4A77-A4DE-A2255FF6153F}"/>
    <hyperlink ref="H2652" r:id="rId555" display="https://gmatclub.com/forum/john-and-jane-have-been-trying-to-conceive-for-several-years-without-360798.html" xr:uid="{DA3D3BC4-7ECC-481A-8623-724930BCAED3}"/>
    <hyperlink ref="H2653" r:id="rId556" display="https://gmatclub.com/forum/a-new-modern-dance-production-has-recently-been-taken-to-the-stage-of-360925.html" xr:uid="{B04A382E-E29B-4FC5-97D5-3FE3DE793144}"/>
    <hyperlink ref="H2654" r:id="rId557" display="https://gmatclub.com/forum/many-consumer-products-contain-organic-ingredients-since-such-ingredi-361168.html" xr:uid="{C4574705-4DD2-4401-A454-A72E93DF2BAC}"/>
    <hyperlink ref="H2655" r:id="rId558" display="https://gmatclub.com/forum/the-film-orange-genre-is-extremely-popular-in-the-province-of-goop-361354.html" xr:uid="{B3D89D4D-4EAC-4618-A927-1F08C86BB74C}"/>
    <hyperlink ref="H2656" r:id="rId559" display="https://gmatclub.com/forum/before-the-national-opera-performs-before-a-live-audience-it-practice-361456.html" xr:uid="{2CA6BCD7-1F66-45C6-A65E-91F1DC414828}"/>
    <hyperlink ref="H2657" r:id="rId560" display="https://gmatclub.com/forum/financial-advisor-company-b-has-monthly-expenses-that-amount-to-thous-361656.html" xr:uid="{0973F1A7-B393-4478-970D-B3E99B8D0FBA}"/>
    <hyperlink ref="H2658" r:id="rId561" display="https://gmatclub.com/forum/in-order-to-protect-its-budding-printer-industry-country-x-s-governme-361786.html" xr:uid="{7121B11A-8307-4CB9-AD8F-244EEA92BB26}"/>
    <hyperlink ref="H2659" r:id="rId562" display="https://gmatclub.com/forum/since-the-creation-of-the-personal-computer-in-the-late-1970s-the-gen-362028.html" xr:uid="{64F722AE-CC92-45EB-9325-84C48D51AEF9}"/>
    <hyperlink ref="H2660" r:id="rId563" display="https://gmatclub.com/forum/last-year-scienterrific-doubled-its-research-and-development-budget-362182.html" xr:uid="{71D52E64-F8F9-475B-81C2-8A66D415E2D1}"/>
    <hyperlink ref="H2661" r:id="rId564" display="https://gmatclub.com/forum/every-business-searches-for-the-quickest-service-at-the-lowest-price-362268.html" xr:uid="{235F56D6-C37F-412D-8DB5-A1C232C19F66}"/>
    <hyperlink ref="H2662" r:id="rId565" display="https://gmatclub.com/forum/during-ancient-times-the-floknee-was-a-common-animal-in-the-wekerlee-362412.html" xr:uid="{EE0EBE77-B5DA-457E-AF8C-4D8BAFFC3C96}"/>
    <hyperlink ref="H2663" r:id="rId566" display="https://gmatclub.com/forum/newspapers-represent-one-of-the-major-forms-of-media-communications-362560.html" xr:uid="{57AC8591-842A-4690-B136-BAC19E7E3055}"/>
    <hyperlink ref="H2664" r:id="rId567" display="https://gmatclub.com/forum/music-stores-often-recommend-cheap-guitars-to-customers-who-are-just-362765.html" xr:uid="{C88C5DDA-0C1B-4C19-9A1D-76E0B1CF678E}"/>
    <hyperlink ref="H2665" r:id="rId568" display="https://gmatclub.com/forum/in-the-republic-of-water-it-is-believed-that-only-through-education-362855.html" xr:uid="{3BD6D84C-4A78-4F40-A3EE-4F9045590C57}"/>
    <hyperlink ref="H2666" r:id="rId569" display="https://gmatclub.com/forum/while-manufacturing-tasks-at-foldaco-are-performed-by-human-workers-a-362963.html" xr:uid="{B4D3EECF-F4E5-4FB3-BA40-9E6A8A193B21}"/>
    <hyperlink ref="E612" r:id="rId570" display="https://gmatclub.com/forum/the-average-giraffe-is-six-and-a-half-to-seven-foot-tall-at-the-age-of-363085.html" xr:uid="{8073531B-E8D2-40FC-ADF9-6B6B4C455493}"/>
    <hyperlink ref="E589" r:id="rId571" display="https://gmatclub.com/forum/company-x-manufactures-two-radiator-models-nice-n-warm-and-some-like-363086.html" xr:uid="{B7316F23-341A-400C-B91F-93DC824E7738}"/>
    <hyperlink ref="E613" r:id="rId572" display="https://gmatclub.com/forum/two-foreign-diplomats-fell-sick-a-few-days-after-they-had-eaten-a-meal-363226.html" xr:uid="{A3C43168-2DC6-4B21-AF1E-E85518AC6953}"/>
    <hyperlink ref="E590" r:id="rId573" display="https://gmatclub.com/forum/television-viewing-has-proven-detrimental-effects-on-both-adults-and-363225.html" xr:uid="{AD1AB132-4622-44B4-BFCF-78D668BCD861}"/>
    <hyperlink ref="E614" r:id="rId574" display="https://gmatclub.com/forum/two-foreign-diplomats-fell-sick-a-few-days-after-they-had-eaten-a-meal-363226.html" xr:uid="{EB6D6B18-7A75-4004-9997-4E590BC19523}"/>
    <hyperlink ref="E591" r:id="rId575" display="https://gmatclub.com/forum/television-viewing-has-proven-detrimental-effects-on-both-adults-and-363225.html" xr:uid="{5588E79A-61D3-4F08-9C59-3BCB861D5229}"/>
    <hyperlink ref="E615" r:id="rId576" display="https://gmatclub.com/forum/in-an-area-that-is-both-agricultural-and-residential-in-nature-nurser-363385.html" xr:uid="{EED9906A-5503-4FC9-A779-15AA62457B5D}"/>
    <hyperlink ref="E592" r:id="rId577" display="https://gmatclub.com/forum/recent-research-has-suggested-that-best-selling-authors-gradually-lose-363386.html" xr:uid="{21EA5691-78DF-4E44-8D32-3697AC2D79AB}"/>
    <hyperlink ref="E616" r:id="rId578" display="https://gmatclub.com/forum/bank-customers-today-expect-excellent-service-shorter-lines-cordial-363543.html" xr:uid="{2D770CCA-367C-4231-9399-8EF3F0E878D5}"/>
    <hyperlink ref="E593" r:id="rId579" display="https://gmatclub.com/forum/economist-a-banks-offer-only-small-interest-rates-for-money-being-sto-363544.html" xr:uid="{A8007EB5-09BE-4955-BB78-DBECE65E36F9}"/>
    <hyperlink ref="E617" r:id="rId580" display="https://gmatclub.com/forum/company-ceo-launching-an-internet-site-is-an-expensive-process-inste-363678.html" xr:uid="{DB497C5F-6638-49B7-ABAE-FA0173EA50F6}"/>
    <hyperlink ref="E594" r:id="rId581" display="https://gmatclub.com/forum/it-is-often-incorrectly-assumed-that-investing-in-real-estate-is-safer-363679.html" xr:uid="{E9FC1639-785D-45BE-AB0B-B7EBC46AA02B}"/>
    <hyperlink ref="E618" r:id="rId582" display="https://gmatclub.com/forum/it-is-known-that-all-dogs-go-to-heaven-however-only-good-humans-go-363817.html" xr:uid="{F06FEDC1-AD57-40C8-905B-27DE58D55974}"/>
    <hyperlink ref="E595" r:id="rId583" display="https://gmatclub.com/forum/it-has-been-discovered-that-a-chemical-compound-present-in-a-liquid-sp-363818.html" xr:uid="{3352FB8A-AE06-47AA-9187-8A4F520C6318}"/>
    <hyperlink ref="E619" r:id="rId584" display="https://gmatclub.com/forum/in-the-past-few-weeks-john-who-is-a-teacher-has-been-arriving-home-363958.html" xr:uid="{75C56086-3CEC-48AE-A2CF-1B54A480A923}"/>
    <hyperlink ref="E596" r:id="rId585" display="https://gmatclub.com/forum/internal-professional-sound-processing-boards-offer-sound-engineers-an-363957.html" xr:uid="{AEA9F2FE-8F46-4184-8D56-6E08B1B11DDE}"/>
    <hyperlink ref="E620" r:id="rId586" display="https://gmatclub.com/forum/in-the-orienteering-game-of-tripletrax-points-are-scored-when-team-a-364147.html" xr:uid="{9E823D68-1136-498A-AE1B-3A058D1E391B}"/>
    <hyperlink ref="E597" r:id="rId587" display="https://gmatclub.com/forum/in-the-health-conscious-city-of-vaudeville-people-use-two-main-types-364148.html" xr:uid="{99F30499-B5BB-4C80-926A-38952770BA88}"/>
    <hyperlink ref="E621" r:id="rId588" display="https://gmatclub.com/forum/in-a-recent-press-conference-the-government-promised-the-citizens-of-364220.html" xr:uid="{52368E49-F0EF-4F6F-B380-70DE158E374C}"/>
    <hyperlink ref="E598" r:id="rId589" display="https://gmatclub.com/forum/in-a-psychological-experiment-an-irregular-and-attractively-shiny-obj-364221.html" xr:uid="{2A8AF951-C788-4C38-89DF-803851DEDF48}"/>
    <hyperlink ref="E622" r:id="rId590" display="https://gmatclub.com/forum/every-year-injuries-caused-by-scissors-are-reported-by-a-number-of-el-364286.html" xr:uid="{A8200E56-F2BE-4B70-BB43-4E9586B9660E}"/>
    <hyperlink ref="E599" r:id="rId591" display="https://gmatclub.com/forum/herbal-tea-has-become-a-popular-product-and-is-offered-by-a-number-of-364287.html" xr:uid="{84B5E2D7-596F-4FFD-AFBA-456C6FA4BD8E}"/>
    <hyperlink ref="E623" r:id="rId592" display="https://gmatclub.com/forum/happygo-a-car-rental-company-lowered-its-prices-dramatically-gaining-364365.html" xr:uid="{46DA2576-CABA-4074-ADDE-EFD54C00E0B5}"/>
    <hyperlink ref="E600" r:id="rId593" display="https://gmatclub.com/forum/following-a-review-of-the-findings-of-a-recent-study-by-the-ministry-364366.html" xr:uid="{56C098FC-ACE1-41EA-B281-DDB7B5D6B8F0}"/>
    <hyperlink ref="E624" r:id="rId594" display="https://gmatclub.com/forum/factory-y-is-greatly-dependent-upon-high-quality-water-for-the-natural-364429.html" xr:uid="{10CE7D11-53E8-4D49-9C39-75D00CD0B09C}"/>
    <hyperlink ref="E601" r:id="rId595" display="https://gmatclub.com/forum/every-year-a-large-percentage-of-the-population-of-loggerhead-and-leat-364430.html" xr:uid="{77755CE8-7D63-4B69-AE0B-B5FC9D67C2D6}"/>
    <hyperlink ref="E625" r:id="rId596" display="https://gmatclub.com/forum/economists-have-found-that-every-time-a-regulatory-restriction-on-the-364581.html" xr:uid="{2051DEAD-41C4-416B-A395-6EA34A720703}"/>
    <hyperlink ref="E602" r:id="rId597" display="https://gmatclub.com/forum/effective-street-lighting-has-been-proven-to-reduce-crime-the-city-of-364580.html" xr:uid="{16AA3558-B15C-44A6-B0E1-4E20F0635919}"/>
    <hyperlink ref="E626" r:id="rId598" display="https://gmatclub.com/forum/during-a-heated-debate-between-the-developers-of-a-computer-virus-prot-364666.html" xr:uid="{4045E24E-F7AF-4F10-A8F5-6E03FBEAD1EE}"/>
    <hyperlink ref="E603" r:id="rId599" display="https://gmatclub.com/forum/disease-z-is-a-medical-condition-which-is-transmitted-by-an-airborne-364667.html" xr:uid="{8EF55257-B615-44A4-AEF1-032A95F1FCE2}"/>
    <hyperlink ref="E627" r:id="rId600" display="https://gmatclub.com/forum/country-y-has-been-threatening-the-existence-of-its-neighbor-country-364743.html" xr:uid="{9B88B461-12B1-4CFB-B09B-25CBA340C896}"/>
    <hyperlink ref="E604" r:id="rId601" display="https://gmatclub.com/forum/country-x-has-the-world-s-highest-rate-of-skin-cancer-a-disease-cause-364744.html" xr:uid="{4AC54208-4C85-4786-94C6-02A13EA9002E}"/>
    <hyperlink ref="E628" r:id="rId602" display="https://gmatclub.com/forum/country-g-and-country-h-have-been-engaged-in-a-cold-war-for-almost-364847.html" xr:uid="{6CD1DFE2-3B20-495F-A4D8-A03F7D473A2C}"/>
    <hyperlink ref="E605" r:id="rId603" display="https://gmatclub.com/forum/company-x-sold-more-products-last-year-than-it-ever-had-before-howeve-364848.html" xr:uid="{37442AD8-7B2A-456F-BB12-11ED0AED6507}"/>
    <hyperlink ref="E629" r:id="rId604" display="https://gmatclub.com/forum/company-x-discovered-that-employees-that-have-lunch-before-13-00-are-364950.html" xr:uid="{E6358522-4B53-4295-9375-0BB97871948F}"/>
    <hyperlink ref="E606" r:id="rId605" display="https://gmatclub.com/forum/company-a-and-company-b-both-produce-gold-watches-company-a-s-watches-364951.html" xr:uid="{308774FB-EBD7-4017-B02C-29DB70B96BB1}"/>
    <hyperlink ref="E630" r:id="rId606" display="https://gmatclub.com/forum/classical-musical-instruments-are-very-complex-and-demand-a-lot-of-pra-365111.html" xr:uid="{AA7E5D12-F8D7-4642-A68D-9F0F56C62CA7}"/>
    <hyperlink ref="E607" r:id="rId607" display="https://gmatclub.com/forum/clearly-the-pollution-of-the-beaches-is-doubly-harmful-not-only-does-365110.html" xr:uid="{2D8DCB8C-ED85-48A2-ADB9-813AB2097BE4}"/>
    <hyperlink ref="E631" r:id="rId608" display="https://gmatclub.com/forum/caffeine-is-a-chemical-compound-that-stimulates-the-human-central-nerv-365197.html" xr:uid="{89363121-65C5-481A-9CB5-76EAD0834B50}"/>
    <hyperlink ref="E608" r:id="rId609" display="https://gmatclub.com/forum/by-conducting-surveys-and-monitoring-the-brainwave-patterns-of-a-group-365198.html" xr:uid="{25E1EEED-B98F-40F2-B84E-932D314D5E79}"/>
    <hyperlink ref="E632" r:id="rId610" display="https://gmatclub.com/forum/because-the-gelrica-temple-which-attracts-thousands-of-tourists-every-365279.html" xr:uid="{A01BE5C8-12B4-4A07-A799-A6B53FC9B7A8}"/>
    <hyperlink ref="E609" r:id="rId611" display="https://gmatclub.com/forum/brand-zzzoom-released-a-running-shoe-with-a-shock-absorbing-sole-devel-365278.html" xr:uid="{35C790BA-0D29-419F-B96A-A3098B346C68}"/>
    <hyperlink ref="E633" r:id="rId612" display="https://gmatclub.com/forum/a-recent-study-has-revealed-through-meticulous-research-a-link-betwe-365393.html" xr:uid="{9BEEE412-DE2D-4D6A-B103-D7FFB2E2B3C0}"/>
    <hyperlink ref="E610" r:id="rId613" display="https://gmatclub.com/forum/just-over-ten-years-ago-regnalia-a-developed-financially-secure-an-365394.html" xr:uid="{B47EB570-0848-4790-B9B3-60326C2A5E48}"/>
    <hyperlink ref="E634" r:id="rId614" display="https://gmatclub.com/forum/john-is-married-to-jane-therefore-john-loves-jane-the-argument-abo-365475.html" xr:uid="{0CF04745-669F-4541-BC61-D50352E48443}"/>
    <hyperlink ref="E611" r:id="rId615" display="https://gmatclub.com/forum/local-visitors-to-nature-reserves-in-south-africa-often-complain-that-365476.html" xr:uid="{60629BE8-1C9C-4FFD-BD47-9520686B3B57}"/>
    <hyperlink ref="C617" r:id="rId616" display="https://gmatclub.com/forum/in-2006-there-were-4-736-fatalities-caused-by-road-accidents-in-calif-365662.html" xr:uid="{478CBEC8-9D1E-42EF-B79C-D93DE4F34449}"/>
    <hyperlink ref="D617" r:id="rId617" display="https://gmatclub.com/forum/in-2006-after-being-declared-missing-for-three-weeks-a-japanese-man-365663.html" xr:uid="{26DA3225-18BC-4804-8611-E46E4FFD989D}"/>
    <hyperlink ref="C618" r:id="rId618" display="https://gmatclub.com/forum/using-oil-based-paints-to-paint-walls-or-furniture-requires-the-use-of-365739.html" xr:uid="{2F40F37B-81B9-43FA-811D-8E8F14F48436}"/>
    <hyperlink ref="D618" r:id="rId619" display="https://gmatclub.com/forum/unlike-in-the-vast-majority-of-species-of-monkeys-in-a-newly-discover-365740.html" xr:uid="{DC7916B2-91A3-4845-B873-F2E350DDDA89}"/>
    <hyperlink ref="C619" r:id="rId620" display="https://gmatclub.com/forum/the-manifesto-of-a-non-profit-organization-claims-that-its-founders-365849.html" xr:uid="{9A84F2D9-03A8-4EE4-80DE-251EAD1C0D0A}"/>
    <hyperlink ref="D619" r:id="rId621" display="https://gmatclub.com/forum/the-interest-of-consumers-in-company-a-s-product-is-directly-affected-365848.html" xr:uid="{469C0288-896F-4ED4-BC62-332645C4CA89}"/>
    <hyperlink ref="C620" r:id="rId622" display="https://gmatclub.com/forum/the-range-of-companies-offering-different-versions-of-the-same-product-365961.html" xr:uid="{3069AEFE-B2B0-4B24-825E-247E1408E956}"/>
    <hyperlink ref="D620" r:id="rId623" display="https://gmatclub.com/forum/since-the-pizzarella-pizza-parlor-began-advertising-in-the-local-newsp-365962.html" xr:uid="{3EEC113D-3DD0-4879-B32F-2D1378DC4645}"/>
    <hyperlink ref="C621" r:id="rId624" display="https://gmatclub.com/forum/publisher-i-believe-we-will-not-publish-any-science-fiction-and-fanta-366045.html" xr:uid="{E4A1E5C2-24F4-431C-A35E-9A97E634C0D5}"/>
    <hyperlink ref="D621" r:id="rId625" display="https://gmatclub.com/forum/mr-q-more-and-more-people-are-drinking-mineral-water-having-a-miner-366044.html" xr:uid="{33BAF279-531B-4C72-B0CD-B585CFB53D5B}"/>
    <hyperlink ref="C622" r:id="rId626" display="https://gmatclub.com/forum/the-municipality-of-the-town-of-calabia-has-allocated-50-000-parking-s-366208.html" xr:uid="{C21B49D2-A175-4EB3-B62F-F2BB4C81CAAE}"/>
    <hyperlink ref="D622" r:id="rId627" display="https://gmatclub.com/forum/over-the-past-6-years-prices-of-peripheral-computer-equipment-in-coun-366207.html" xr:uid="{70429446-EDEF-4FF2-A84F-35E7F79948DC}"/>
    <hyperlink ref="C623" r:id="rId628" display="https://gmatclub.com/forum/the-music-at-live-events-and-entertainment-venues-is-played-at-much-hi-366274.html" xr:uid="{9659B1E4-2AA6-42C4-818F-4F94ADED3786}"/>
    <hyperlink ref="D623" r:id="rId629" display="https://gmatclub.com/forum/the-citizens-of-country-777-pay-very-high-prices-for-internet-connecti-366275.html" xr:uid="{2A5B3148-5744-440E-A890-405C8D62149C}"/>
    <hyperlink ref="C624" r:id="rId630" display="https://gmatclub.com/forum/the-national-train-company-of-country-x-has-decided-to-offer-its-emplo-366389.html" xr:uid="{C806AAB9-C1D8-4CCE-9F36-B3B0167CF640}"/>
    <hyperlink ref="D624" r:id="rId631" display="https://gmatclub.com/forum/monarchy-a-stable-form-of-government-for-many-centuries-came-under-g-366390.html" xr:uid="{8CF5E8E1-3039-4D4F-85D5-CFA06AD378A1}"/>
    <hyperlink ref="C625" r:id="rId632" display="https://gmatclub.com/forum/the-quality-of-heliotropism-a-plant-s-ability-to-change-its-bearing-366482.html" xr:uid="{58D1951B-04A1-488B-A63B-7FE581DF8E8F}"/>
    <hyperlink ref="D625" r:id="rId633" display="https://gmatclub.com/forum/the-percentage-of-cases-of-chemical-poisoning-in-which-workers-in-the-366481.html" xr:uid="{9AF415D5-BBB5-4944-9C3D-80CE7033A2E9}"/>
    <hyperlink ref="C626" r:id="rId634" display="https://gmatclub.com/forum/the-two-main-factors-determining-the-climate-of-a-region-are-its-latit-366568.html" xr:uid="{A624E9A1-7764-4771-AD63-671BBCB159C5}"/>
    <hyperlink ref="D626" r:id="rId635" display="https://gmatclub.com/forum/the-sport-of-tennis-develops-muscular-strength-sharpens-coordination-366569.html" xr:uid="{6FF4B5C1-B1F5-4E0C-AB4C-4C74192BC469}"/>
    <hyperlink ref="C627" r:id="rId636" display="https://gmatclub.com/forum/the-level-of-unemployment-in-country-x-is-lower-than-that-in-country-y-366749.html" xr:uid="{4F1BB610-135C-4887-9E7C-9E6F96D8D985}"/>
    <hyperlink ref="D627" r:id="rId637" display="https://gmatclub.com/forum/the-design-department-of-a-cardboard-factory-has-a-computer-operated-366750.html" xr:uid="{BFD57396-2F78-4374-B783-459498728A67}"/>
    <hyperlink ref="C628" r:id="rId638" display="https://gmatclub.com/forum/the-installation-of-geo-thermal-heating-in-homes-is-known-to-be-up-to-366826.html" xr:uid="{C81B91D1-0458-462B-BC3A-7237E06C4FB5}"/>
    <hyperlink ref="D628" r:id="rId639" display="https://gmatclub.com/forum/the-state-department-is-a-much-sought-after-office-for-college-graduat-366825.html" xr:uid="{F1AC193C-7AFF-4F6C-84D8-3A4A5CFAB9CE}"/>
    <hyperlink ref="C629" r:id="rId640" display="https://gmatclub.com/forum/citizens-in-country-x-are-frequently-complaining-that-lines-in-governm-367477.html" xr:uid="{8C281E2B-80E0-473B-82F2-669339348004}"/>
    <hyperlink ref="D629" r:id="rId641" display="https://gmatclub.com/forum/business-manager-our-new-product-should-be-packaged-with-plastic-shel-367476.html" xr:uid="{5DFB36EA-B5EB-46E6-AB6C-AD29F8B7B3BA}"/>
    <hyperlink ref="C630" r:id="rId642" display="https://gmatclub.com/forum/computer-crimes-detective-a-suspect-monitored-by-our-team-was-witness-367535.html" xr:uid="{F2E45E12-2789-40CF-80E4-5C2C80917B66}"/>
    <hyperlink ref="D630" r:id="rId643" display="https://gmatclub.com/forum/a-study-of-a-math-program-implemented-in-several-pre-schools-indicates-367534.html" xr:uid="{BEBC9AAF-E44D-4851-B4C7-8BD9DC26F3FB}"/>
    <hyperlink ref="C636" r:id="rId644" display="https://gmatclub.com/forum/dear-editor-i-feel-obliged-to-comment-on-the-unfair-review-you-publis-367614.html" xr:uid="{683BB8D4-0B64-46C3-A675-89AA6595C9F3}"/>
    <hyperlink ref="D636" r:id="rId645" display="https://gmatclub.com/forum/due-to-oxidation-the-iron-components-that-are-utilized-in-structures-367613.html" xr:uid="{6E71EE06-C2BD-48F0-8330-82492AA1674E}"/>
    <hyperlink ref="C637" r:id="rId646" display="https://gmatclub.com/forum/more-than-83-people-have-died-from-the-symptoms-of-an-unknown-virus-367708.html" xr:uid="{0CD82166-AAE1-43D4-A14F-BC04C27A90A8}"/>
    <hyperlink ref="D637" r:id="rId647" display="https://gmatclub.com/forum/many-people-choose-listening-to-a-particular-kind-of-music-that-is-com-367707.html" xr:uid="{43DC14E9-0BF7-4F27-8948-4878898C1174}"/>
    <hyperlink ref="C638" r:id="rId648" display="https://gmatclub.com/forum/power-records-a-music-chain-store-discovered-that-playing-rock-music-367809.html" xr:uid="{E5A992FB-1482-477D-9854-3A4103E0E7EF}"/>
    <hyperlink ref="D638" r:id="rId649" display="https://gmatclub.com/forum/jane-is-tall-and-slender-therefore-jane-will-become-a-world-class-mo-367808.html" xr:uid="{2AB0D226-368E-4A6C-B8BF-9FC585C57527}"/>
    <hyperlink ref="C639" r:id="rId650" display="https://gmatclub.com/forum/the-use-of-drugs-in-sports-is-on-the-rise-most-drugs-having-dosages-367941.html" xr:uid="{12F41026-F509-4A62-B242-1CD155FA9D5D}"/>
    <hyperlink ref="D639" r:id="rId651" display="https://gmatclub.com/forum/the-whale-hunting-industry-has-been-around-for-many-years-and-is-part-367942.html" xr:uid="{C9491C24-B002-4B79-BC91-1B69FD09DBED}"/>
    <hyperlink ref="C640" r:id="rId652" display="https://gmatclub.com/forum/there-have-been-many-complaints-about-the-unpleasant-side-effects-supp-368011.html" xr:uid="{5C072A59-5B45-41E3-A2B3-BA856E4FBECE}"/>
    <hyperlink ref="D640" r:id="rId653" display="https://gmatclub.com/forum/there-are-two-available-procedures-for-treating-heart-disease-the-two-368010.html" xr:uid="{E97864E7-C7E9-4C74-88F2-7080C9E05605}"/>
    <hyperlink ref="C641" r:id="rId654" display="https://gmatclub.com/forum/the-cost-of-manufacturing-mobile-phones-in-country-x-is-16-less-than-368103.html" xr:uid="{7340C3EC-3072-4533-8823-85778663FA16}"/>
    <hyperlink ref="D641" r:id="rId655" display="https://gmatclub.com/forum/the-workers-association-of-the-north-western-train-lines-co-has-deci-368104.html" xr:uid="{6F61114D-B527-45FD-AAB9-3663BBDB2014}"/>
    <hyperlink ref="C642" r:id="rId656" display="https://gmatclub.com/forum/mr-q-more-and-more-people-are-drinking-mineral-water-having-a-miner-368178.html" xr:uid="{F0DBBD2D-2AC7-403C-AF11-185D5A4C72EE}"/>
    <hyperlink ref="D642" r:id="rId657" display="https://gmatclub.com/forum/monarchy-a-stable-form-of-government-for-many-centuries-came-under-368177.html" xr:uid="{DD30AA2E-9AE9-4399-9679-1B7A2FC58043}"/>
    <hyperlink ref="C643" r:id="rId658" display="https://gmatclub.com/forum/many-children-in-the-public-schooling-system-who-are-aged-6-8-suffer-368282.html" xr:uid="{2232D059-7E18-4533-BFF1-4D9D9F8561D4}"/>
    <hyperlink ref="D643" r:id="rId659" display="https://gmatclub.com/forum/john-has-invited-20-friends-from-school-to-his-birthday-party-even-368283.html" xr:uid="{37AF3CC4-D18B-4224-A25B-0620192B0EF7}"/>
    <hyperlink ref="C644" r:id="rId660" display="https://gmatclub.com/forum/jane-drinks-4-cups-of-coffee-every-day-thus-jane-must-have-trouble-368441.html" xr:uid="{19840297-60E0-4A40-ADC2-5D5DF71C8608}"/>
    <hyperlink ref="D644" r:id="rId661" display="https://gmatclub.com/forum/it-is-not-uncommon-for-a-child-to-be-scared-of-a-clown-in-a-recent-su-368440.html" xr:uid="{48A0CC1E-604B-4DF1-A4A7-5F08EF3D7CEC}"/>
    <hyperlink ref="C645" r:id="rId662" display="https://gmatclub.com/forum/jane-got-john-a-portable-media-player-for-his-birthday-last-month-joh-368604.html" xr:uid="{9B6015BA-0A31-48DA-B8B6-F9CD8F81923F}"/>
    <hyperlink ref="D645" r:id="rId663" display="https://gmatclub.com/forum/in-lacore-an-economic-crisis-resulted-in-drastic-inflation-causing-th-368605.html" xr:uid="{D756BD0C-BB1C-4F5F-B83A-DD857E12E7EA}"/>
    <hyperlink ref="C646" r:id="rId664" display="https://gmatclub.com/forum/in-country-e-car-sales-have-dropped-significantly-in-the-past-8-years-368819.html" xr:uid="{63FFB15C-71DF-4C82-82D1-81FE2F827655}"/>
    <hyperlink ref="D646" r:id="rId665" display="https://gmatclub.com/forum/in-a-recent-experiment-a-spider-breed-was-chosen-as-a-potential-natur-368818.html" xr:uid="{236BC5A5-96D0-42CA-8B11-68A9D5EF7D7A}"/>
    <hyperlink ref="C647" r:id="rId666" display="https://gmatclub.com/forum/preconceived-notions-of-the-world-especially-that-of-the-so-called-th-369035.html" xr:uid="{25A4077C-D461-4525-AB5E-9638F96C3C29}"/>
    <hyperlink ref="D647" r:id="rId667" display="https://gmatclub.com/forum/the-growing-of-coffee-beans-in-south-america-is-done-in-a-time-honored-369034.html" xr:uid="{075384F7-F7BC-4D39-B894-7033DCC55B03}"/>
    <hyperlink ref="C648" r:id="rId668" display="https://gmatclub.com/forum/president-of-teachers-union-many-people-are-convinced-that-declin-369124.html" xr:uid="{E9913921-8D4C-42B7-8445-BCB3D9BED2DB}"/>
    <hyperlink ref="D648" r:id="rId669" display="https://gmatclub.com/forum/the-world-bank-has-developed-a-computer-program-that-assesses-the-auth-369125.html" xr:uid="{848E448F-9B6F-43F2-87E1-6EDC8AF186C8}"/>
    <hyperlink ref="C649" r:id="rId670" display="https://gmatclub.com/forum/an-automobile-manufacturer-s-engineering-department-developed-a-new-mo-369349.html" xr:uid="{FF13AB60-ACAF-45A3-9163-62BE9ED34D62}"/>
    <hyperlink ref="D649" r:id="rId671" display="https://gmatclub.com/forum/a-company-that-disposes-of-industrial-waste-employs-dozens-of-people-i-369350.html" xr:uid="{50AAE5D6-B21F-4494-8422-AF5B0B01018A}"/>
    <hyperlink ref="C650" r:id="rId672" display="https://gmatclub.com/forum/gas-leaks-are-a-danger-for-households-in-which-certain-standards-of-sa-369441.html" xr:uid="{BC346844-44DD-4D00-BDD9-AE34D695B1D1}"/>
    <hyperlink ref="D650" r:id="rId673" display="https://gmatclub.com/forum/the-diamond-mines-of-extopia-produced-so-many-diamonds-that-the-market-369440.html" xr:uid="{87FEDAAE-B56D-4533-A2B8-B0FE2F7D9688}"/>
    <hyperlink ref="C651" r:id="rId674" display="https://gmatclub.com/forum/interviewer-a-certain-company-released-a-model-of-computer-whose-micr-369530.html" xr:uid="{61E5AE64-46C9-45C4-9EB9-9BC642EBB6C9}"/>
    <hyperlink ref="D651" r:id="rId675" display="https://gmatclub.com/forum/trainer-research-shows-that-when-dogs-are-neutered-in-early-puppyhood-369531.html" xr:uid="{5309894E-4BA4-4FFC-922A-178EFC516FC0}"/>
    <hyperlink ref="C652" r:id="rId676" display="https://gmatclub.com/forum/since-anyone-who-makes-an-agreement-has-an-obligation-to-fulfill-the-t-369629.html" xr:uid="{38D472D4-0DEC-4D96-9D34-50A4A792A913}"/>
    <hyperlink ref="D652" r:id="rId677" display="https://gmatclub.com/forum/to-win-democratic-elections-that-are-not-fully-subsidized-by-the-gover-369630.html" xr:uid="{9E020991-465C-4379-AC85-7B030F4F74AF}"/>
    <hyperlink ref="C653" r:id="rId678" display="https://gmatclub.com/forum/columnist-neuroscientists-have-found-that-states-of-profound-creativi-369726.html" xr:uid="{4B04A9B4-BB11-4123-B31A-8D0965E45971}"/>
    <hyperlink ref="D653" r:id="rId679" display="https://gmatclub.com/forum/if-violations-of-any-of-a-society-s-explicit-rules-routinely-go-unpuni-369725.html" xr:uid="{E57A95B0-9EBE-45C7-9F99-12C91255BB32}"/>
    <hyperlink ref="C654" r:id="rId680" display="https://gmatclub.com/forum/diplomat-every-major-war-in-the-last-200-years-has-been-preceded-by-369873.html" xr:uid="{46DFEC07-ECBD-4D89-8CCB-4C93288336CD}"/>
    <hyperlink ref="D654" r:id="rId681" display="https://gmatclub.com/forum/commentator-human-behavior-cannot-be-fully-understood-without-inquiri-369874.html" xr:uid="{1F9BA114-3CA2-4665-9764-DA8D6BA8B610}"/>
    <hyperlink ref="C655" r:id="rId682" display="https://gmatclub.com/forum/counselor-constantly-comparing-oneself-to-those-one-sees-as-more-able-370097.html" xr:uid="{3C88F3B6-CAF9-47FD-B49C-3FBE333B2A57}"/>
    <hyperlink ref="D655" r:id="rId683" display="https://gmatclub.com/forum/it-is-now-clear-that-the-ancient-egyptians-were-the-first-society-to-370098.html" xr:uid="{A42686C2-0B3B-4F16-B9B8-D1079CB2B810}"/>
    <hyperlink ref="C656" r:id="rId684" display="https://gmatclub.com/forum/in-criminal-proceedings-defense-attorneys-occasionally-attempt-to-est-370210.html" xr:uid="{911C7DC8-A2F4-493A-93B3-0BE78C24243A}"/>
    <hyperlink ref="D656" r:id="rId685" display="https://gmatclub.com/forum/journalist-although-a-recent-poll-found-that-more-than-half-of-all-el-370211.html" xr:uid="{71942F69-B254-46C2-B467-D8F2117B1052}"/>
    <hyperlink ref="C657" r:id="rId686" display="https://gmatclub.com/forum/advertisement-researchers-studied-a-group-of-people-trying-to-lose-we-370395.html" xr:uid="{95FFBB77-222F-4F35-88F0-D296B6943D14}"/>
    <hyperlink ref="D657" r:id="rId687" display="https://gmatclub.com/forum/eighteenth-century-european-aesthetics-was-reasonably-successful-in-pr-370396.html" xr:uid="{EF36CE86-90CE-4D54-B775-83E78498CACB}"/>
    <hyperlink ref="H2172" r:id="rId688" display="https://gmatclub.com/forum/extensive-archaeological-research-has-shown-that-male-crusaders-killed-353403.html" xr:uid="{E055BD43-CA13-4316-AE7A-402E62B833D0}"/>
    <hyperlink ref="H2171" r:id="rId689" display="https://gmatclub.com/forum/in-a-recent-experiment-scientists-constructed-an-environment-with-cer-353192.html" xr:uid="{AFDFDCC2-AB15-4A55-B0BD-F6038F1913A1}"/>
    <hyperlink ref="H2170" r:id="rId690" display="https://gmatclub.com/forum/an-old-russian-proverb-says-you-should-eat-your-breakfast-alone-eat-353108.html" xr:uid="{00E3D4BE-779A-48BD-8A30-169C8878F0C7}"/>
    <hyperlink ref="H2169" r:id="rId691" display="https://gmatclub.com/forum/preconceived-notions-of-the-world-especially-that-of-the-so-called-th-352896.html" xr:uid="{1859772F-0A36-40FF-8D3A-F8A86883618D}"/>
    <hyperlink ref="H2168" r:id="rId692" display="https://gmatclub.com/forum/a-veterinary-pharmaceutical-manufacturer-implemented-a-business-strate-352756.html" xr:uid="{8D72E5BE-D21D-4473-AEAF-234C88609F61}"/>
    <hyperlink ref="H2167" r:id="rId693" display="https://gmatclub.com/forum/a-new-private-college-offers-a-course-which-prepares-students-for-a-ca-352657.html" xr:uid="{233A256C-62E8-49F3-9C4C-425089BBA290}"/>
    <hyperlink ref="H2166" r:id="rId694" display="https://gmatclub.com/forum/franjel-it-has-been-reported-that-10-of-our-adult-population-is-illi-352471.html" xr:uid="{7101BA1B-EE76-40F4-9818-546C6021F7F1}"/>
    <hyperlink ref="H2165" r:id="rId695" display="https://gmatclub.com/forum/a-recent-report-compared-the-crime-figures-of-today-with-those-of-352318.html" xr:uid="{F04D9257-5D44-424F-8875-0A78945A3547}"/>
    <hyperlink ref="H2164" r:id="rId696" display="https://gmatclub.com/forum/the-tulips-electronics-manufacturer-came-out-with-a-revamped-version-352160.html" xr:uid="{A5C4844E-FC7D-4C57-92EF-C25770AF5976}"/>
    <hyperlink ref="H2163" r:id="rId697" display="https://gmatclub.com/forum/in-an-attempt-to-counter-a-rise-in-the-number-of-cases-of-child-neglec-351970.html" xr:uid="{59124B75-D288-4C93-B568-8AE0467F435E}"/>
    <hyperlink ref="H2162" r:id="rId698" display="https://gmatclub.com/forum/in-a-well-known-karaoke-club-a-professional-singer-was-hired-to-assis-351835.html" xr:uid="{74862B7F-9886-4266-A30B-83D9227206C7}"/>
    <hyperlink ref="H2161" r:id="rId699" display="https://gmatclub.com/forum/despite-the-relentless-pursuit-of-fitness-portrayed-by-the-media-the-351725.html" xr:uid="{4D025D40-3847-42A7-BC3A-50E86EECF6A6}"/>
    <hyperlink ref="H2160" r:id="rId700" display="https://gmatclub.com/forum/several-people-have-died-while-canoeing-during-high-water-on-a-nearby-351577.html" xr:uid="{9C970149-AE53-484A-8077-AB5A47CC36FB}"/>
    <hyperlink ref="H2159" r:id="rId701" display="https://gmatclub.com/forum/loneliness-is-commonly-reported-in-elderly-populations-a-study-of-eld-351384.html" xr:uid="{340E7FF2-055A-4F12-BD9C-8E87B52721E7}"/>
    <hyperlink ref="H2158" r:id="rId702" display="https://gmatclub.com/forum/police-officers-in-smith-county-who-receive-special-weapons-and-tactic-351217.html" xr:uid="{D6A14D4C-9265-447E-890E-3FA6F011CDF8}"/>
    <hyperlink ref="H2157" r:id="rId703" display="https://gmatclub.com/forum/our-architecture-schools-must-be-doing-something-wrong-almost-monthly-351105.html" xr:uid="{CC5E12C6-6DC6-4E2A-9528-777027D664E8}"/>
    <hyperlink ref="H2156" r:id="rId704" display="https://gmatclub.com/forum/it-appears-that-the-number-of-people-employed-by-a-typical-american-so-350982.html" xr:uid="{D94C76FB-7869-47B3-8016-E6739822E241}"/>
    <hyperlink ref="H2155" r:id="rId705" display="https://gmatclub.com/forum/according-to-a-recent-study-advertisements-in-medical-journals-often-350874.html" xr:uid="{72C56C1C-1019-41AF-865B-88E5A579530C}"/>
    <hyperlink ref="H2154" r:id="rId706" display="https://gmatclub.com/forum/a-consumer-survey-of-independent-feature-films-revealed-that-the-perce-350732.html" xr:uid="{C363A022-C64A-4E21-8053-86438CAFD7E5}"/>
    <hyperlink ref="H2153" r:id="rId707" display="https://gmatclub.com/forum/a-consumer-survey-of-independent-feature-films-revealed-that-the-perce-350591.html" xr:uid="{17078A4A-07E8-4A0E-A8C8-ABCBC754439D}"/>
    <hyperlink ref="H2152" r:id="rId708" display="https://gmatclub.com/forum/a-grain-processing-company-is-considering-purchasing-a-catfish-farm-in-350430.html" xr:uid="{5AC85236-4F58-4BB1-A6BE-794A13BBFB36}"/>
    <hyperlink ref="H2151" r:id="rId709" display="https://gmatclub.com/forum/studies-of-trauma-victims-suggest-that-shock-brought-on-by-violent-or-350301.html" xr:uid="{F293F391-A8F7-4B60-9452-98CC5A989C07}"/>
    <hyperlink ref="H2150" r:id="rId710" display="https://gmatclub.com/forum/committee-member-last-week-committee-members-were-encouraged-to-nomi-350131.html" xr:uid="{79705BFE-86F2-42DC-9195-1AC8C195F94A}"/>
    <hyperlink ref="H2145" r:id="rId711" display="https://gmatclub.com/forum/to-attract-new-visitors-the-local-zoo-is-planning-to-offer-new-experi-349913.html" xr:uid="{11008199-C331-4477-B956-974F2D4126E5}"/>
    <hyperlink ref="H2144" r:id="rId712" display="https://gmatclub.com/forum/due-to-recent-success-lawton-a-contractor-can-be-more-selective-tha-349721.html" xr:uid="{011614E5-52F3-4E13-B257-8FB180E9EE63}"/>
    <hyperlink ref="H2143" r:id="rId713" display="https://gmatclub.com/forum/a-business-owner-noticed-that-many-of-her-employees-exhibited-signs-of-349616.html" xr:uid="{BC995572-D9B4-4856-B259-5852B4C2D501}"/>
    <hyperlink ref="H2142" r:id="rId714" display="https://gmatclub.com/forum/an-engineering-firm-specializes-in-installing-environmentally-friendly-349521.html" xr:uid="{965CF4E5-C42F-476B-9546-BD0D751362A9}"/>
    <hyperlink ref="H2141" r:id="rId715" display="https://gmatclub.com/forum/a-property-management-company-that-operates-a-large-townhouse-complex-349455.html" xr:uid="{8104D1E4-117E-4D15-AAD7-8B07C1AFB286}"/>
    <hyperlink ref="H2140" r:id="rId716" display="https://gmatclub.com/forum/attempts-to-blame-the-mayor-s-policies-for-the-growing-inequality-of-349315.html" xr:uid="{97B39905-5D22-4221-B654-5D68CB20BB2B}"/>
    <hyperlink ref="H2139" r:id="rId717" display="https://gmatclub.com/forum/in-tildernia-the-number-of-reported-paid-family-leave-days-taken-by-349219.html" xr:uid="{6C9A06B8-61FC-47E6-85C3-B34034C1F67A}"/>
    <hyperlink ref="H2138" r:id="rId718" display="https://gmatclub.com/forum/psychologists-who-wish-to-have-one-of-their-book-review-nominated-for-349127.html" xr:uid="{83220961-30BA-4942-BA4B-597316508E27}"/>
    <hyperlink ref="H2137" r:id="rId719" display="https://gmatclub.com/forum/a-study-found-that-last-year-roughly-6-700-homeless-people-in-the-unit-349041.html" xr:uid="{481D5E5E-CFFA-4D61-AD1F-8C9AB6B447A3}"/>
    <hyperlink ref="H2136" r:id="rId720" display="https://gmatclub.com/forum/the-incidence-of-suicide-in-the-country-of-travonia-has-increased-dram-348984.html" xr:uid="{0F1E8DB6-0035-4B8D-B2D3-613FC7CB24B7}"/>
    <hyperlink ref="H2135" r:id="rId721" display="https://gmatclub.com/forum/general-the-commander-of-the-air-force-has-recommended-that-we-deploy-348765.html" xr:uid="{8FEAC268-CC16-4336-BC22-5971DD8861F4}"/>
    <hyperlink ref="H2134" r:id="rId722" display="https://gmatclub.com/forum/the-proliferation-of-colloquialisms-is-degrading-the-english-language-348670.html" xr:uid="{93F32B27-F338-46DE-935A-FA99D77E7474}"/>
    <hyperlink ref="H2133" r:id="rId723" display="https://gmatclub.com/forum/the-proliferation-of-colloquialisms-is-degrading-the-english-language-348499.html" xr:uid="{3FCE9F47-CB9F-4658-9255-31CC35B4402D}"/>
    <hyperlink ref="H2132" r:id="rId724" display="https://gmatclub.com/forum/the-use-of-fingerprint-analysis-to-identify-criminal-suspects-dates-ba-348329.html" xr:uid="{D2674D42-D4AD-46C4-BBC0-8D929512587F}"/>
    <hyperlink ref="H2131" r:id="rId725" display="https://gmatclub.com/forum/hyperkalemia-occurs-when-the-body-contains-an-excessive-amount-of-pota-348204.html" xr:uid="{324A04A6-95FE-43B2-B525-32609B0C540B}"/>
    <hyperlink ref="H2130" r:id="rId726" display="https://gmatclub.com/forum/sales-of-yoga-mats-from-daniel-s-yoga-studio-this-year-were-double-tho-347934.html" xr:uid="{B1B92EF7-B6FF-4756-A7BB-06D944294966}"/>
    <hyperlink ref="H2129" r:id="rId727" display="https://gmatclub.com/forum/a-local-department-store-hires-college-students-for-one-month-every-sp-347840.html" xr:uid="{98103EF3-B5A2-4594-A333-2CA3D59AC309}"/>
    <hyperlink ref="H2128" r:id="rId728" display="https://gmatclub.com/forum/before-the-advent-of-writing-each-of-the-isolated-clans-of-the-comaquo-347757.html" xr:uid="{4C742564-DCFC-4170-84AF-8503AB16AF87}"/>
    <hyperlink ref="H2127" r:id="rId729" display="https://gmatclub.com/forum/the-paintings-of-french-painter-trianne-dejere-sold-best-in-the-period-347619.html" xr:uid="{3695B3A5-91A6-4C16-93B0-37ED1733A136}"/>
    <hyperlink ref="H2126" r:id="rId730" display="https://gmatclub.com/forum/opponents-of-the-laws-prohibiting-nonprescription-narcotic-drugs-argue-347440.html" xr:uid="{7EC40ED0-F13A-4A67-92F1-D54E537F314C}"/>
    <hyperlink ref="H2119" r:id="rId731" display="https://gmatclub.com/forum/the-increase-in-taxes-on-cigarettes-next-month-will-not-limit-the-use-347237.html" xr:uid="{45F24490-15FB-460A-B47A-AE7FCD271D73}"/>
    <hyperlink ref="H2118" r:id="rId732" display="https://gmatclub.com/forum/thousands-who-suffer-heart-attacks-each-year-die-before-reaching-a-hos-347116.html" xr:uid="{F550929F-7142-4A82-A2A8-9979BC2C502C}"/>
    <hyperlink ref="H2117" r:id="rId733" display="https://gmatclub.com/forum/a-team-of-pediatricians-recently-announced-that-pet-birds-are-more-lik-347004.html" xr:uid="{E5642C41-62A8-4A33-ADBA-0906AC4FDFC1}"/>
    <hyperlink ref="H2116" r:id="rId734" display="https://gmatclub.com/forum/for-the-past-year-a-network-television-talk-show-host-has-been-making-346751.html" xr:uid="{464624C9-92D8-41E9-9046-F38413A03D9F}"/>
    <hyperlink ref="H2115" r:id="rId735" display="https://gmatclub.com/forum/for-many-years-polls-have-shown-that-most-american-taxpayers-fear-the-346612.html" xr:uid="{67661188-7F50-40D1-98EE-993FDA7E2B6C}"/>
    <hyperlink ref="H2114" r:id="rId736" display="https://gmatclub.com/forum/music-industry-executives-have-claimed-that-online-file-sharing-networ-346349.html" xr:uid="{921615AA-11F7-4146-9D76-922695045D38}"/>
    <hyperlink ref="H2113" r:id="rId737" display="https://gmatclub.com/forum/we-favor-the-registration-of-all-firearms-regardless-of-type-the-nat-346203.html" xr:uid="{6972AB27-1107-4E67-9EBF-0F41C66CC80E}"/>
    <hyperlink ref="H2112" r:id="rId738" display="https://gmatclub.com/forum/a-study-of-more-than-5-000-people-showed-that-those-who-lived-at-high-346043.html" xr:uid="{F02F97E4-BF03-4164-BFF2-329C8AD508F4}"/>
    <hyperlink ref="H2111" r:id="rId739" display="https://gmatclub.com/forum/artistic-success-as-an-actor-is-directly-dependent-on-how-well-an-acto-345899.html" xr:uid="{E37788AA-44F1-4110-BABD-16DEC16C6B75}"/>
    <hyperlink ref="H2110" r:id="rId740" display="https://gmatclub.com/forum/when-unemployment-rates-are-high-people-with-full-time-jobs-tend-to-345738.html" xr:uid="{C1CCF6EF-3A75-4FB1-8DA4-CD1B8A8B76FA}"/>
    <hyperlink ref="H2109" r:id="rId741" display="https://gmatclub.com/forum/in-a-college-election-tom-received-50-of-the-votes-cast-jim-receive-345393.html" xr:uid="{636F750C-F6AF-4B44-962C-F11D41C9F28B}"/>
    <hyperlink ref="H2108" r:id="rId742" location="p2703224" display="https://gmatclub.com/forum/a-proposal-has-recently-been-floated-by-the-government-to-increase-roa-345250.html - p2703224" xr:uid="{B66B0656-E39E-466C-945E-825B6DA4BBFB}"/>
    <hyperlink ref="H2107" r:id="rId743" display="https://gmatclub.com/forum/researchers-have-long-been-trying-to-understand-why-the-consumption-of-345089.html" xr:uid="{6A5E3A9C-0884-48AC-BCDF-6B713BFDD146}"/>
    <hyperlink ref="H2106" r:id="rId744" display="https://gmatclub.com/forum/30-of-the-residents-of-tafta-city-own-cars-however-70-of-the-resid-345014.html" xr:uid="{9C17FC1B-F079-496A-BCD7-A62EF77F5CD2}"/>
    <hyperlink ref="H2105" r:id="rId745" display="https://gmatclub.com/forum/america-s-record-of-protecting-species-threatened-with-extinction-whi-344954.html" xr:uid="{6A53C3BD-4B7C-4EBC-AA73-2AC4AD4443D8}"/>
    <hyperlink ref="H2104" r:id="rId746" display="https://gmatclub.com/forum/the-restrictions-on-what-one-can-carry-inside-an-airplane-are-surely-344760.html" xr:uid="{55741363-807D-492A-80A0-B00CBADD0B6B}"/>
    <hyperlink ref="H2103" r:id="rId747" location="p2698747" display="https://gmatclub.com/forum/as-pets-have-become-increasingly-humanized-in-recent-years-almost-bec-344689.html - p2698747" xr:uid="{0B4A0F96-437C-4916-A180-D63CD1FAB582}"/>
    <hyperlink ref="H2102" r:id="rId748" display="https://gmatclub.com/forum/arguments-to-restrict-immigration-on-the-grounds-that-immigrants-will-344579.html" xr:uid="{3AFF9A6A-6846-4E30-859E-37C8691888C2}"/>
    <hyperlink ref="H2101" r:id="rId749" display="https://gmatclub.com/forum/people-who-drink-coffee-regularly-say-that-they-are-addicted-to-caffei-344509.html" xr:uid="{24D09ED0-3569-49C4-ABED-9B94F573E868}"/>
    <hyperlink ref="H2100" r:id="rId750" display="https://gmatclub.com/forum/researchers-have-discovered-that-parents-who-made-their-children-when-344365.html" xr:uid="{FBB1D942-1A68-4128-AC19-99CF6DEE765E}"/>
    <hyperlink ref="H2099" r:id="rId751" display="https://gmatclub.com/forum/a-left-handed-playing-style-must-offer-some-unique-advantages-to-table-344004.html" xr:uid="{27A29D64-3CE8-49AB-A63C-56FF04107AF7}"/>
    <hyperlink ref="H2094" r:id="rId752" display="https://gmatclub.com/forum/the-recent-increase-in-the-number-of-accidents-related-to-bungee-jumpi-343907.html" xr:uid="{D652117E-19AE-400C-9CD5-93CDC7259A99}"/>
    <hyperlink ref="H2093" r:id="rId753" display="https://gmatclub.com/forum/those-who-suggest-that-higher-education-should-be-offered-to-all-for-343793.html" xr:uid="{FD8F1CB2-1583-4B6B-ADF5-4746D4743C41}"/>
    <hyperlink ref="H2092" r:id="rId754" display="https://gmatclub.com/forum/clerical-workers-show-more-signs-of-stress-during-the-work-day-than-th-343654.html" xr:uid="{58330B7A-FFAF-4255-8967-5EB2CBBB08FA}"/>
    <hyperlink ref="H2091" r:id="rId755" display="https://gmatclub.com/forum/the-proposal-requiring-mutual-fund-companies-to-set-aside-a-part-of-th-343531.html" xr:uid="{43380CCB-CF13-4535-9D33-D8650213F15B}"/>
    <hyperlink ref="H2090" r:id="rId756" display="https://gmatclub.com/forum/the-17-countries-of-the-eurozone-are-all-united-by-one-currency-the-eu-343359.html" xr:uid="{00028475-0700-4A14-A36F-05C0B9132B35}"/>
    <hyperlink ref="H2089" r:id="rId757" display="https://gmatclub.com/forum/companies-x-and-y-have-decided-to-enter-into-a-joint-venture-to-conduc-343294.html" xr:uid="{86D8E97D-A9B5-469A-AEFE-4DDB07E8A347}"/>
    <hyperlink ref="H2088" r:id="rId758" display="https://gmatclub.com/forum/the-list-of-the-highest-paying-cities-in-the-world-is-headed-by-cities-343201.html" xr:uid="{CB5D7202-6F2C-4EB5-A63F-AFB0E694CDED}"/>
    <hyperlink ref="H2087" r:id="rId759" display="https://gmatclub.com/forum/a-tricktykart-is-similar-to-a-bicycle-in-that-a-rider-uses-pedals-to-343091.html" xr:uid="{FE01CC5E-484A-4C0F-BF47-3A62BC9D6CB7}"/>
    <hyperlink ref="H2086" r:id="rId760" display="https://gmatclub.com/forum/customer-reviews-are-becoming-a-fixture-on-retail-and-consumer-brand-342966.html" xr:uid="{0C72B38C-47BA-4A79-982B-F30BCF43D22D}"/>
    <hyperlink ref="H2085" r:id="rId761" display="https://gmatclub.com/forum/the-mayor-of-newtown-is-up-for-re-election-in-a-month-s-time-and-is-ex-342732.html" xr:uid="{66E0EEE6-3E3A-4D2E-BEE3-69905CCCFC1F}"/>
    <hyperlink ref="H2084" r:id="rId762" display="https://gmatclub.com/forum/researchers-have-found-that-one-in-five-patients-hospitalized-for-hear-342656.html" xr:uid="{5790C3EA-DE31-4DD2-8C60-75EFC4A879E0}"/>
    <hyperlink ref="H2083" r:id="rId763" display="https://gmatclub.com/forum/a-study-of-1000-american-citizens-has-found-that-70-per-cent-of-them-342538.html" xr:uid="{582A5CD6-78D8-4442-9725-67B2D068C0CE}"/>
    <hyperlink ref="H2082" r:id="rId764" display="https://gmatclub.com/forum/a-recent-experiment-has-revealed-that-a-person-stands-the-best-chance-342368.html" xr:uid="{B2DE2F24-B093-4B81-9033-5CF4D10AAFF8}"/>
    <hyperlink ref="H2081" r:id="rId765" display="https://gmatclub.com/forum/jim-rogers-it-s-very-difficult-for-foreigners-to-do-business-in-india-342227.html" xr:uid="{C681ABE1-4055-49E9-91BD-3089CBAC4303}"/>
    <hyperlink ref="H2080" r:id="rId766" display="https://gmatclub.com/forum/in-the-year-2000-olive-oils-made-up-just-40-of-the-liquid-oils-marke-341986.html" xr:uid="{B84CA495-9CD0-4B3B-839E-F7B516F5FB78}"/>
    <hyperlink ref="H2079" r:id="rId767" display="https://gmatclub.com/forum/a-new-palm-vein-scanning-technology-is-being-developed-by-scientists-341830.html" xr:uid="{C5C96693-0F72-4D51-AFB1-511EE3C70F27}"/>
    <hyperlink ref="H2078" r:id="rId768" display="https://gmatclub.com/forum/almost-all-arguments-against-the-theory-of-evolution-stem-from-the-fac-341681.html" xr:uid="{6A586F23-3D4F-41A8-8DB6-27E2180C9ADC}"/>
    <hyperlink ref="H2077" r:id="rId769" display="https://gmatclub.com/forum/mr-ice-sells-ice-cream-for-1-each-mr-freeze-sells-a-different-ice-341536.html" xr:uid="{0CF8C590-1562-44B7-A84A-AFE00020AB0A}"/>
    <hyperlink ref="H2076" r:id="rId770" display="https://gmatclub.com/forum/the-supply-of-iron-ore-the-most-important-component-in-steelmaking-341404.html" xr:uid="{39775CB1-838B-42C1-8139-DE8E1F5624F9}"/>
    <hyperlink ref="H2075" r:id="rId771" display="https://gmatclub.com/forum/in-response-to-a-recent-survey-conducted-by-a-newspaper-in-quantos-cit-341110.html" xr:uid="{89138FF7-8D05-45E2-83E5-FA9144BE1925}"/>
    <hyperlink ref="H2074" r:id="rId772" display="https://gmatclub.com/forum/all-the-companies-in-balco-city-have-decided-to-freeze-salary-incremen-340925.html" xr:uid="{617EE8F7-DE88-40C0-8495-7D800570A15C}"/>
    <hyperlink ref="H2073" r:id="rId773" display="https://gmatclub.com/forum/there-is-not-one-good-reason-for-granting-men-paternity-leave-from-wor-340783.html" xr:uid="{8FAA24C9-B735-48EA-A0AD-7BB279476466}"/>
    <hyperlink ref="H2072" r:id="rId774" display="https://gmatclub.com/forum/ronald-scored-600-on-the-gmat-while-derek-scored-338-on-the-gre-there-340615.html" xr:uid="{E24510EB-B1B2-41A9-B533-ED7FE7D3D084}"/>
    <hyperlink ref="H2067" r:id="rId775" display="https://gmatclub.com/forum/of-all-the-laptops-available-for-sale-in-ireland-laptops-manufactured-340537.html" xr:uid="{2CB14A87-DE19-441C-9601-15C8B3514070}"/>
    <hyperlink ref="H2066" r:id="rId776" display="https://gmatclub.com/forum/company-x-and-company-y-are-in-the-business-of-manufacturing-memory-ca-340326.html" xr:uid="{E4064AAD-1234-43D0-82C6-033E09EA1649}"/>
    <hyperlink ref="H2065" r:id="rId777" display="https://gmatclub.com/forum/the-government-has-recently-been-severely-criticized-for-its-decision-340205.html" xr:uid="{4B2A45F6-7B9C-4D0E-B188-4B30F295793D}"/>
    <hyperlink ref="H2064" r:id="rId778" display="https://gmatclub.com/forum/the-langova-national-park-is-a-breeding-ground-for-several-migratory-340104.html" xr:uid="{E7512B6B-CD08-4CE6-AD78-0C82311EBF30}"/>
    <hyperlink ref="H2063" r:id="rId779" display="https://gmatclub.com/forum/the-country-has-recently-been-shaken-by-the-increase-in-incidents-of-340024.html" xr:uid="{FD2B97FC-43A5-473E-9231-39EB301958B7}"/>
    <hyperlink ref="H2062" r:id="rId780" display="https://gmatclub.com/forum/when-mobile-phone-companies-used-to-reporting-several-million-new-cus-339930.html" xr:uid="{FE464452-6E27-4530-9F93-382FC0629B45}"/>
    <hyperlink ref="H2061" r:id="rId781" display="https://gmatclub.com/forum/mayor-some-of-my-critics-claim-that-the-city-s-current-budget-deficit-339808.html" xr:uid="{7851474E-4AC0-4B21-98D9-B3264A64149D}"/>
    <hyperlink ref="H2060" r:id="rId782" display="https://gmatclub.com/forum/the-campus-parking-authority-s-claim-that-the-university-is-losing-sub-339717.html" xr:uid="{78E7F803-E119-4507-9BFB-447A8A149B73}"/>
    <hyperlink ref="H2059" r:id="rId783" display="https://gmatclub.com/forum/cellular-telephone-towers-are-critical-for-their-ability-to-allow-wire-339643.html" xr:uid="{423B3CD4-BDCF-4AE5-80A5-B8107A93DE9A}"/>
    <hyperlink ref="H2058" r:id="rId784" display="https://gmatclub.com/forum/to-be-considered-for-this-year-s-perfect-student-scholarship-a-studen-339553.html" xr:uid="{E2041D20-273A-4753-BFAE-2F8EC716C458}"/>
    <hyperlink ref="H2057" r:id="rId785" display="https://gmatclub.com/forum/in-2010-china-comprised-about-10-percent-of-the-world-s-gross-domesti-339389.html" xr:uid="{C504375E-CA35-431A-860C-4EED1F947D5F}"/>
    <hyperlink ref="H2056" r:id="rId786" display="https://gmatclub.com/forum/food-allergies-account-for-more-than-thirty-thousand-emergency-departm-339276.html" xr:uid="{FAD3A20C-190B-494D-82D1-8AD9BCBDB834}"/>
    <hyperlink ref="H2055" r:id="rId787" display="https://gmatclub.com/forum/government-representative-between-1996-and-2005-the-gray-wolf-popula-339200.html" xr:uid="{20358E1C-523C-4CD1-910E-14B02FA1E16F}"/>
    <hyperlink ref="H2054" r:id="rId788" display="https://gmatclub.com/forum/a-bullet-train-travels-in-excess-of-150-miles-per-hour-therefore-if-339043.html" xr:uid="{BC39AF7A-DECB-43A3-ADE0-E2FE2F097A70}"/>
    <hyperlink ref="H2053" r:id="rId789" display="https://gmatclub.com/forum/a-prolonged-period-of-low-mortgage-rates-resulted-in-a-period-of-the-338901.html" xr:uid="{F64DC6F5-ECEC-46C2-8C67-191C41499A89}"/>
    <hyperlink ref="H2052" r:id="rId790" display="https://gmatclub.com/forum/a-reliable-survey-indicates-that-college-graduates-change-employers-fo-338808.html" xr:uid="{18DF053D-AD1E-4FD3-8BEA-DBC956C36FAD}"/>
    <hyperlink ref="H2051" r:id="rId791" display="https://gmatclub.com/forum/expensive-television-advertising-campaigns-clearly-help-political-cand-338623.html" xr:uid="{33CE32C6-A9F3-446A-8C20-E403B5C6FE6C}"/>
    <hyperlink ref="H2050" r:id="rId792" display="https://gmatclub.com/forum/bayside-aquarium-plans-to-capture-a-great-white-shark-and-to-display-338575.html" xr:uid="{292FD247-5A4D-4A90-BD36-9F5C9B3956C6}"/>
    <hyperlink ref="H2049" r:id="rId793" display="https://gmatclub.com/forum/during-the-past-year-nationwide-membership-in-health-and-fitness-club-338492.html" xr:uid="{C32BE354-665C-4F8B-A5C8-D2CDF0A7A6CD}"/>
    <hyperlink ref="H2048" r:id="rId794" display="https://gmatclub.com/forum/it-is-the-policy-of-substop-sandwiches-to-give-discretionary-raises-on-338401.html" xr:uid="{7EB5A3CC-3C30-48F8-9F8B-125F7EB85661}"/>
    <hyperlink ref="H2047" r:id="rId795" display="https://gmatclub.com/forum/despite-escalating-gasoline-prices-and-a-slowing-economy-zenith-state-338251.html" xr:uid="{934094FF-EA40-4406-B223-63028166BE87}"/>
    <hyperlink ref="H2042" r:id="rId796" display="https://gmatclub.com/forum/state-x-requires-employers-to-pay-hourly-wage-employees-50-percent-mor-337991.html" xr:uid="{B4FC9111-AF58-4B92-95A5-2330DC918053}"/>
    <hyperlink ref="H2041" r:id="rId797" display="https://gmatclub.com/forum/as-any-economist-knows-healthy-people-pose-less-of-an-economic-burden-337875.html" xr:uid="{AF55315D-0695-4D53-A881-4E43BFA135E3}"/>
    <hyperlink ref="H2040" r:id="rId798" display="https://gmatclub.com/forum/casino-x-advertises-that-it-has-the-loosest-one-dollar-slot-machines-337780.html" xr:uid="{81C41F24-0DCE-4820-9313-6D17A06BA7F9}"/>
    <hyperlink ref="H2039" r:id="rId799" display="https://gmatclub.com/forum/the-city-of-exitur-recently-began-providing-recycling-bins-to-every-ho-337621.html" xr:uid="{309723CD-C3BB-4390-8D04-213FE0A8D5C8}"/>
    <hyperlink ref="H2038" r:id="rId800" display="https://gmatclub.com/forum/a-pharmaceutical-company-claims-that-its-new-drug-promotes-learning-in-337510.html" xr:uid="{2832E3BC-8763-4121-AF37-EE0A5201F078}"/>
    <hyperlink ref="H2037" r:id="rId801" display="https://gmatclub.com/forum/the-women-s-volleyball-team-at-a-local-college-finished-fifth-in-its-337396.html" xr:uid="{8CF73B41-AB2C-4A3D-A72F-AD5FA80B33C3}"/>
    <hyperlink ref="H2036" r:id="rId802" display="https://gmatclub.com/forum/a-proposal-for-a-new-building-fire-safety-code-requires-that-fireretar-337277.html" xr:uid="{1D8F157D-D4CE-4B74-B4C3-DCC730F1E073}"/>
    <hyperlink ref="H2035" r:id="rId803" display="https://gmatclub.com/forum/according-to-a-recent-report-the-original-tires-supplied-with-the-imp-337245.html" xr:uid="{9A389091-665A-4D7F-AB2C-06FFCD0925EB}"/>
    <hyperlink ref="H2034" r:id="rId804" display="https://gmatclub.com/forum/the-spread-of-avian-flu-from-animals-to-humans-has-been-welldocumented-337084.html" xr:uid="{D1A27759-36D0-4BFD-BF15-A77E4DEBA9C5}"/>
    <hyperlink ref="H2033" r:id="rId805" display="https://gmatclub.com/forum/according-to-a-consumer-research-group-survey-the-majority-of-kitchen-337027.html" xr:uid="{14D4D5B9-22D6-4127-A998-BB7FE1917717}"/>
    <hyperlink ref="H2032" r:id="rId806" display="https://gmatclub.com/forum/according-to-mutual-fund-sales-experts-a-successful-year-for-a-stock-336762.html" xr:uid="{B21929D9-EB4F-45D2-8EEC-FA1D9C2B1E32}"/>
    <hyperlink ref="H2031" r:id="rId807" display="https://gmatclub.com/forum/it-is-posited-by-some-scientists-that-the-near-extinction-of-the-sap-e-336660.html" xr:uid="{D9B9699F-F5DD-4CC5-87A9-214F2F2C23FE}"/>
    <hyperlink ref="H2030" r:id="rId808" display="https://gmatclub.com/forum/world-class-marathon-runners-do-not-run-more-than-six-miles-per-day-wh-336596.html" xr:uid="{134D5711-5381-4710-869C-8C65860A6293}"/>
    <hyperlink ref="H2029" r:id="rId809" display="https://gmatclub.com/forum/in-1994-tiptop-airlines-reported-an-increase-in-the-total-number-of-336483.html" xr:uid="{1CCFE1AF-BF66-42C8-826A-80016EC5B154}"/>
    <hyperlink ref="H2028" r:id="rId810" display="https://gmatclub.com/forum/fewer-elected-officials-are-supporting-environmental-legislation-this-336374.html" xr:uid="{424E3242-1F8A-44C8-AEA3-9669F7457E53}"/>
    <hyperlink ref="H2027" r:id="rId811" display="https://gmatclub.com/forum/a-telephone-poll-conducted-over-two-states-asked-respondents-whether-336159.html" xr:uid="{7706D9B9-22BA-4577-A6C5-1DAD4567E78B}"/>
    <hyperlink ref="H2026" r:id="rId812" display="https://gmatclub.com/forum/many-people-believe-that-gold-and-platinum-are-the-most-valuable-commo-336059.html" xr:uid="{605C97AF-55DC-4C7C-89EB-859A748BDF75}"/>
    <hyperlink ref="H2025" r:id="rId813" display="https://gmatclub.com/forum/fashion-designer-let-s-use-many-burgundy-colored-fabrics-for-our-next-335962.html" xr:uid="{E589220F-21CE-426A-9D81-49C3C0C363E2}"/>
    <hyperlink ref="H2024" r:id="rId814" display="https://gmatclub.com/forum/as-the-population-increases-so-does-the-number-of-criminals-and-with-335861.html" xr:uid="{3D930A34-AFCB-44C2-97BF-25706ACA4293}"/>
    <hyperlink ref="H2023" r:id="rId815" display="https://gmatclub.com/forum/low-fat-milk-contains-50-fewer-calories-than-does-whole-milk-thus-a-335753.html" xr:uid="{CC396B8C-23A9-41AE-95C8-6B421B9B5923}"/>
    <hyperlink ref="H2022" r:id="rId816" display="https://gmatclub.com/forum/exercise-is-an-integral-part-of-sustaining-a-high-level-of-health-the-335571.html" xr:uid="{7532028C-40A7-4DBC-952A-D1979E5C716F}"/>
    <hyperlink ref="H2021" r:id="rId817" display="https://gmatclub.com/forum/unless-specifically-stated-in-the-contract-athletes-promoting-sportin-335393.html" xr:uid="{FAC4422D-F9E8-49FD-8C43-3237601F5A34}"/>
    <hyperlink ref="H2016" r:id="rId818" display="https://gmatclub.com/forum/recent-research-conducted-in-city-x-shows-that-children-who-are-not-fa-335275.html" xr:uid="{B14955F6-AE6B-431D-AEBF-E8BBA993A8B8}"/>
    <hyperlink ref="H2015" r:id="rId819" display="https://gmatclub.com/forum/smithy-our-production-lines-are-capable-of-producing-a-variety-of-pro-335205.html" xr:uid="{44A87ECE-73C6-4F47-B6D8-22EF738864A0}"/>
    <hyperlink ref="H2014" r:id="rId820" display="https://gmatclub.com/forum/two-possible-options-are-being-considered-as-symbols-for-the-town-of-335083.html" xr:uid="{849E8796-C703-4548-817E-AB4FAC141B29}"/>
    <hyperlink ref="H2013" r:id="rId821" display="https://gmatclub.com/forum/with-competitive-cycling-increasing-in-popularity-the-appearance-of-334883.html" xr:uid="{BF04AA3B-EBFC-4EA6-AF9F-151B3262735B}"/>
    <hyperlink ref="H2012" r:id="rId822" display="https://gmatclub.com/forum/toppkleen-a-new-cleaning-material-will-soon-be-released-onto-the-mar-334756.html" xr:uid="{2E3AAB51-0FD8-4BF8-B22F-50F2CCC0EE5B}"/>
    <hyperlink ref="H2011" r:id="rId823" display="https://gmatclub.com/forum/in-country-cora-the-rate-of-students-going-to-university-has-grown-an-334677.html" xr:uid="{57CBB059-E4D7-4E37-96F6-6CFBD3D18B31}"/>
    <hyperlink ref="H2010" r:id="rId824" display="https://gmatclub.com/forum/private-tutoring-was-found-to-be-highly-effective-in-improving-student-334566.html" xr:uid="{C14D4BE4-A29E-4837-AE18-FACE5794D5D5}"/>
    <hyperlink ref="H2009" r:id="rId825" display="https://gmatclub.com/forum/internet-social-networks-allow-people-to-interact-by-chatting-or-by-se-334438.html" xr:uid="{A681C3DC-14B9-4AD8-8E14-549DAC86F2C4}"/>
    <hyperlink ref="H2008" r:id="rId826" display="https://gmatclub.com/forum/often-considered-a-branch-of-folklore-studies-cryptozoology-is-the-st-334310.html" xr:uid="{36F76682-E50F-418C-93C9-F297C6CC57C0}"/>
    <hyperlink ref="H2007" r:id="rId827" display="https://gmatclub.com/forum/during-the-jenovian-war-about-128-000-karthusian-civilians-died-in-ka-334224.html" xr:uid="{199F6D54-E812-450C-BDC4-2B54F6E95228}"/>
    <hyperlink ref="H2006" r:id="rId828" display="https://gmatclub.com/forum/converting-a-vehicle-from-running-on-petrol-to-running-on-liquefied-pe-334155.html" xr:uid="{AC994A15-CD60-431C-8350-3151580C4BAC}"/>
    <hyperlink ref="H2005" r:id="rId829" display="https://gmatclub.com/forum/trucker-the-new-law-will-cause-the-entire-transportation-industry-to-334033.html" xr:uid="{F7685DBB-A420-4CF8-A268-B62107188D58}"/>
    <hyperlink ref="H2004" r:id="rId830" display="https://gmatclub.com/forum/architecture-firms-compete-by-presenting-plans-and-models-in-order-to-333949.html" xr:uid="{DB668455-0975-40B4-9D7A-CFCEE5B71007}"/>
    <hyperlink ref="H2003" r:id="rId831" display="https://gmatclub.com/forum/contrary-to-a-former-estimation-made-by-the-head-of-the-tourism-indust-333760.html" xr:uid="{0123B937-0763-4F47-B407-D17787C915F8}"/>
    <hyperlink ref="H2002" r:id="rId832" display="https://gmatclub.com/forum/gps-the-global-positioning-system-gps-is-a-global-navigation-satell-333676.html" xr:uid="{09377652-7A73-4608-A184-BE6B25B3D75C}"/>
    <hyperlink ref="H2001" r:id="rId833" display="https://gmatclub.com/forum/polystyrene-egg-containers-are-created-by-the-injection-of-polymers-an-333588.html" xr:uid="{CE172CA3-BAB2-48AD-BCFE-A3950384CBB9}"/>
    <hyperlink ref="H2000" r:id="rId834" display="https://gmatclub.com/forum/sure-enough-insurance-is-a-large-insurance-company-that-has-recently-333518.html" xr:uid="{79CE52AA-1F65-4C2E-8B26-CB2BD992DA1D}"/>
    <hyperlink ref="H1999" r:id="rId835" display="https://gmatclub.com/forum/the-kraew-reef-is-a-diverse-underwater-ecological-system-that-has-yet-333370.html" xr:uid="{4A3213F4-68AF-4456-B5F0-61F5CA96526F}"/>
    <hyperlink ref="H1998" r:id="rId836" display="https://gmatclub.com/forum/as-part-of-the-courting-season-of-lance-tailed-manikins-a-beta-male-333189.html" xr:uid="{95AF8611-59C8-4F53-80CD-055BBF1C84D7}"/>
    <hyperlink ref="H1997" r:id="rId837" display="https://gmatclub.com/forum/a-new-center-celebrating-all-religions-is-to-be-built-in-dawn-city-si-333084.html" xr:uid="{22886010-A340-4C5D-A81B-18C3FB1FCB82}"/>
    <hyperlink ref="H1996" r:id="rId838" display="https://gmatclub.com/forum/an-advertising-agency-in-its-first-campaign-used-an-animal-character-333004.html" xr:uid="{F2635CD0-03AC-40E7-8B6B-FABAF445A47E}"/>
    <hyperlink ref="H1995" r:id="rId839" display="https://gmatclub.com/forum/the-price-of-a-finished-home-bought-through-a-real-estate-agent-incorp-332877.html" xr:uid="{D095C26C-AD56-4F93-A703-DE623C5F0DF6}"/>
    <hyperlink ref="H1990" r:id="rId840" display="https://gmatclub.com/forum/three-years-ago-a-sports-association-announced-its-concern-that-an-in-332763.html" xr:uid="{2CBEADC4-01A0-454A-AA1A-E85F9BB17D83}"/>
    <hyperlink ref="H1989" r:id="rId841" display="https://gmatclub.com/forum/the-level-of-unemployment-in-country-x-is-lower-than-that-in-country-y-332572.html" xr:uid="{D76D5896-D9A0-425C-A9FC-6563244A72D5}"/>
    <hyperlink ref="H1988" r:id="rId842" display="https://gmatclub.com/forum/a-well-known-bicycle-company-released-a-new-model-called-the-x10-onto-332494.html" xr:uid="{4202B763-EAD4-461D-89EA-547E137F9FCD}"/>
    <hyperlink ref="H1987" r:id="rId843" display="https://gmatclub.com/forum/in-the-previous-decade-tea-leaf-growers-in-developing-countries-have-332358.html" xr:uid="{E6E117EE-ADE3-4296-8D07-20555DA7C48D}"/>
    <hyperlink ref="H1986" r:id="rId844" display="https://gmatclub.com/forum/in-the-orienteering-game-of-tripletrax-points-are-scored-when-team-a-332255.html" xr:uid="{C573E55E-C532-4BDC-858B-7CF9A5E30ECF}"/>
    <hyperlink ref="H1985" r:id="rId845" display="https://gmatclub.com/forum/a-recent-survey-has-shown-that-today-very-few-people-learn-a-language-332178.html" xr:uid="{68C5F3F0-260D-42CD-9415-EA4422CD388A}"/>
    <hyperlink ref="H1984" r:id="rId846" display="https://gmatclub.com/forum/a-recent-report-shows-that-the-number-of-collisions-between-vehicles-a-331970.html" xr:uid="{64AE95C1-579C-4DC4-B2B3-93FE9A86A46D}"/>
    <hyperlink ref="H1983" r:id="rId847" display="https://gmatclub.com/forum/elephants-have-an-exceptional-memory-enabling-them-to-find-their-way-331880.html" xr:uid="{42E0E943-3D30-4D4F-927D-CCEB16E987B3}"/>
    <hyperlink ref="H1982" r:id="rId848" display="https://gmatclub.com/forum/st-george-is-a-renowned-dragon-slayer-in-order-to-prepare-for-his-fi-331814.html" xr:uid="{EAE24A84-23CE-4B2E-B557-64881C551BE4}"/>
    <hyperlink ref="H1981" r:id="rId849" display="https://gmatclub.com/forum/most-professional-volleyball-players-retire-under-the-age-of-35-due-to-331731.html" xr:uid="{1F225079-F16D-403B-B8D7-5A794BD455D8}"/>
    <hyperlink ref="H1980" r:id="rId850" display="https://gmatclub.com/forum/every-year-injuries-caused-by-scissors-are-reported-by-a-number-of-el-331659.html" xr:uid="{FF1E9EE8-10CF-4CE4-B716-D6924C5BC417}"/>
    <hyperlink ref="H1979" r:id="rId851" display="https://gmatclub.com/forum/a-completely-new-type-of-service-that-deals-with-optimizing-the-commun-331511.html" xr:uid="{E6AC0F57-32DC-442F-8F8C-81AAF32E1022}"/>
    <hyperlink ref="H1978" r:id="rId852" display="https://gmatclub.com/forum/the-film-orange-genre-is-extremely-popular-in-the-province-of-goop-ho-331419.html" xr:uid="{9BA32CA2-575A-4C8B-8C8F-1D0B3E7B45BA}"/>
    <hyperlink ref="H1977" r:id="rId853" display="https://gmatclub.com/forum/in-city-cyclemania-all-the-bicycles-were-painted-black-331344.html" xr:uid="{D488F4BC-E4D0-4D46-8D8D-5CC25B564EB0}"/>
    <hyperlink ref="H1976" r:id="rId854" display="https://gmatclub.com/forum/pharmaceuticals-production-is-a-multi-billion-dollar-industry-compani-331276.html" xr:uid="{682F7AF3-F5DB-4B6B-AB0C-6C35B471EBD4}"/>
    <hyperlink ref="H1975" r:id="rId855" display="https://gmatclub.com/forum/many-people-start-working-out-in-a-gym-in-order-to-become-fitter-when-331211.html" xr:uid="{A4F6143F-5FFA-4737-AE75-96E65A7A12E5}"/>
    <hyperlink ref="H1974" r:id="rId856" display="https://gmatclub.com/forum/john-s-salary-is-lower-than-is-the-average-salary-for-men-jane-s-sala-331045.html" xr:uid="{D1195595-6467-44FE-94BB-5312BC37287B}"/>
    <hyperlink ref="H1973" r:id="rId857" display="https://gmatclub.com/forum/a-nutritional-research-company-published-an-article-describing-the-hea-330971.html" xr:uid="{44D898E2-2087-442B-A40D-3B8E8F0B52E5}"/>
    <hyperlink ref="H1972" r:id="rId858" display="https://gmatclub.com/forum/engineer-i-ve-noticed-that-the-builders-are-mixing-10-more-than-the-330901.html" xr:uid="{88D8CBE6-979D-4423-A6FA-C0C2DBE60D73}"/>
    <hyperlink ref="H1971" r:id="rId859" display="https://gmatclub.com/forum/in-korozia-school-teachers-are-paid-the-lowest-wages-of-any-professio-330844.html" xr:uid="{F9BD395F-78C6-4116-A2A6-46339A44923F}"/>
    <hyperlink ref="H1970" r:id="rId860" display="https://gmatclub.com/forum/ceo-graphic-design-is-a-major-aspect-of-any-successful-website-to-en-330783.html" xr:uid="{37382727-58D2-4D96-8D63-061CCC3323A3}"/>
    <hyperlink ref="H1964" r:id="rId861" display="https://gmatclub.com/forum/bank-customers-today-expect-excellent-service-shorter-lines-cordial-330633.html" xr:uid="{693E1498-BEE2-4168-9DAF-BB333CF6A0EF}"/>
    <hyperlink ref="H1963" r:id="rId862" display="https://gmatclub.com/forum/disease-z-is-a-medical-condition-which-is-transmitted-by-an-airborne-v-330567.html" xr:uid="{58869207-630A-40B8-8220-973328496103}"/>
    <hyperlink ref="H1962" r:id="rId863" display="https://gmatclub.com/forum/six-months-ago-the-surgeon-general-stated-that-the-legislation-behind-330497.html" xr:uid="{29069C1E-3A1B-4FA7-A996-3860A1F7067A}"/>
    <hyperlink ref="H1961" r:id="rId864" display="https://gmatclub.com/forum/music-stores-often-recommend-cheap-guitars-to-customers-who-are-just-330415.html" xr:uid="{CFB9211E-1F34-43A7-883A-A05F03BD2243}"/>
    <hyperlink ref="H1960" r:id="rId865" display="https://gmatclub.com/forum/newspapers-represent-one-of-the-major-forms-of-media-communications-330301.html" xr:uid="{9A500529-7BFA-467D-A2BF-34AF9B23556E}"/>
    <hyperlink ref="H1959" r:id="rId866" display="https://gmatclub.com/forum/grizzly-bears-are-very-dangerous-when-people-come-close-to-a-grizzly-330106.html" xr:uid="{C1419006-04CA-477F-9242-BA9F9F7A223F}"/>
    <hyperlink ref="H1958" r:id="rId867" display="https://gmatclub.com/forum/every-business-searches-for-the-quickest-service-at-the-lowest-price-330015.html" xr:uid="{91994D3B-E371-4504-B622-0879E7A26C0A}"/>
    <hyperlink ref="H1957" r:id="rId868" display="https://gmatclub.com/forum/veterinarians-reported-a-decrease-in-the-rate-of-visits-by-sick-cats-329925.html" xr:uid="{EC0373BF-2C05-46E3-AB31-7857987F5DA6}"/>
    <hyperlink ref="H1956" r:id="rId869" display="https://gmatclub.com/forum/there-are-two-available-procedures-for-treating-heart-disease-the-two-329814.html" xr:uid="{C908948B-9BF7-4A4F-9126-0234FC98839D}"/>
    <hyperlink ref="H1955" r:id="rId870" display="https://gmatclub.com/forum/financial-advisor-company-b-has-monthly-expenses-that-amount-to-thous-329720.html" xr:uid="{42314026-CCA4-4D5D-A07C-7EDF912F78AD}"/>
    <hyperlink ref="H1954" r:id="rId871" display="https://gmatclub.com/forum/the-average-temperature-in-santa-barbara-in-july-is-57-89-degrees-fahr-329507.html" xr:uid="{5FA37197-4C1C-4756-B7B9-667FA72C1797}"/>
    <hyperlink ref="H1953" r:id="rId872" display="https://gmatclub.com/forum/television-viewing-has-proven-detrimental-effects-on-both-adults-and-329427.html" xr:uid="{2460791C-AA63-4870-8022-26071C59256E}"/>
    <hyperlink ref="H1952" r:id="rId873" display="https://gmatclub.com/forum/the-average-giraffe-is-six-and-a-half-to-seven-foot-tall-at-the-age-of-329304.html" xr:uid="{EF31A71E-C454-455B-83DA-9F0146342943}"/>
    <hyperlink ref="H1951" r:id="rId874" display="https://gmatclub.com/forum/annoyed-and-unsatisfied-with-the-services-provided-by-banks-a-consume-329198.html" xr:uid="{A2247096-63CC-49FD-8708-2AB72A1A8999}"/>
    <hyperlink ref="H1950" r:id="rId875" display="https://gmatclub.com/forum/in-an-area-that-is-both-agricultural-and-residential-in-nature-nurser-329119.html" xr:uid="{8DBC719C-E3AE-47D0-B691-E8BBF9BF811B}"/>
    <hyperlink ref="H1949" r:id="rId876" display="https://gmatclub.com/forum/in-lacore-an-economic-crisis-resulted-in-drastic-inflation-causing-th-328914.html" xr:uid="{3855D287-428D-4497-B198-01058DAEEAF0}"/>
    <hyperlink ref="H1948" r:id="rId877" display="https://gmatclub.com/forum/factory-y-is-greatly-dependent-upon-high-quality-water-for-the-natural-328771.html" xr:uid="{6472E122-5A7E-4AE7-87F5-FC87ED868278}"/>
    <hyperlink ref="H1947" r:id="rId878" display="https://gmatclub.com/forum/jacques-leswift-and-andy-flasch-are-the-top-two-cyclists-in-the-world-328676.html" xr:uid="{9C8FCDBE-1943-47C7-B554-FB56F6E424A6}"/>
    <hyperlink ref="H1946" r:id="rId879" display="https://gmatclub.com/forum/the-cost-of-manufacturing-mobile-phones-in-country-x-is-16-less-than-328515.html" xr:uid="{2F6646DE-5859-4E1E-BD51-3C2BC89A52F5}"/>
    <hyperlink ref="H1945" r:id="rId880" display="https://gmatclub.com/forum/in-a-public-park-of-the-beegappel-metropolitan-where-biodegradable-bag-328413.html" xr:uid="{0212018A-691F-4869-B771-224BA73D17D8}"/>
    <hyperlink ref="H1944" r:id="rId881" display="https://gmatclub.com/forum/a-specific-species-of-african-monkey-performs-an-elaborate-rain-dance-328175.html" xr:uid="{F5906382-1C7E-428E-AA3C-2DF787FB8E19}"/>
    <hyperlink ref="H1943" r:id="rId882" display="https://gmatclub.com/forum/toddlers-are-watching-television-more-than-twice-as-much-as-they-did-328057.html" xr:uid="{89320B6E-AD89-4F13-8560-03217767B5D7}"/>
    <hyperlink ref="H1942" r:id="rId883" display="https://gmatclub.com/forum/in-the-health-conscious-city-of-vaudeville-people-use-two-main-types-327967.html" xr:uid="{8EACC85D-4AEF-4615-8862-AF22D82279EC}"/>
    <hyperlink ref="H1936" r:id="rId884" display="https://gmatclub.com/forum/monarchy-a-stable-form-of-government-for-many-centuries-came-under-327875.html" xr:uid="{9C7B9D18-C52D-489F-826C-43FF20715397}"/>
    <hyperlink ref="H1935" r:id="rId885" display="https://gmatclub.com/forum/website-optimization-analyst-although-the-website-of-sellalot-inc-en-327799.html" xr:uid="{2F579CED-0663-4EDA-AAD5-7D9666519C30}"/>
    <hyperlink ref="H1934" r:id="rId886" display="https://gmatclub.com/forum/a-new-form-of-digital-memory-stores-larger-amounts-of-information-than-327595.html" xr:uid="{253B1E8B-4FB9-4284-B38C-008496CFE527}"/>
    <hyperlink ref="H1933" r:id="rId887" display="https://gmatclub.com/forum/65-of-women-with-a-bifid-uterus-a-uterus-which-is-divided-into-two-327523.html" xr:uid="{C1566AF9-AAE8-48D0-9567-53DC6B787FF0}"/>
    <hyperlink ref="H1932" r:id="rId888" display="https://gmatclub.com/forum/a-prominent-statesman-in-country-x-has-recently-claimed-that-the-incre-327465.html" xr:uid="{7A84AF62-3E40-44A0-A104-0ECCBDFB061F}"/>
    <hyperlink ref="H1931" r:id="rId889" display="https://gmatclub.com/forum/herbal-tea-has-become-a-popular-product-and-is-offered-by-a-number-of-327375.html" xr:uid="{E71D19A9-F491-468B-8734-70152A22DEA0}"/>
    <hyperlink ref="H1930" r:id="rId890" display="https://gmatclub.com/forum/the-city-of-springlyville-is-spending-a-large-portion-of-its-budget-on-327274.html" xr:uid="{D40D0935-1D61-46A2-96C2-DCB853F3E780}"/>
    <hyperlink ref="H1929" r:id="rId891" display="https://gmatclub.com/forum/just-over-ten-years-ago-regnalia-a-developed-financially-secure-an-327067.html" xr:uid="{76822629-42AC-4C58-8EA3-D0023AB15744}"/>
    <hyperlink ref="H1928" r:id="rId892" display="https://gmatclub.com/forum/in-a-psychological-experiment-an-irregular-and-attractively-shiny-obj-326988.html" xr:uid="{C91DC7B9-17A9-43F2-AFAA-670CA80DF206}"/>
    <hyperlink ref="H1927" r:id="rId893" display="https://gmatclub.com/forum/company-x-discovered-that-employees-that-have-lunch-before-13-00-are-326917.html" xr:uid="{5BEA45DD-3EEC-4E64-AE28-3AF8147007FA}"/>
    <hyperlink ref="H1926" r:id="rId894" display="https://gmatclub.com/forum/internal-professional-sound-processing-boards-offer-sound-engineers-an-326820.html" xr:uid="{5F6FBD2A-7D53-4050-B0C0-D1984CB4F209}"/>
    <hyperlink ref="H1925" r:id="rId895" display="https://gmatclub.com/forum/in-the-past-century-formerly-consensual-perceptions-of-the-human-palat-326709.html" xr:uid="{22C75E9C-5F8F-40D8-AC08-0AA368F56D59}"/>
    <hyperlink ref="H1924" r:id="rId896" display="https://gmatclub.com/forum/the-whale-hunting-industry-has-been-around-for-many-years-and-is-part-326534.html" xr:uid="{74297F1E-3123-4D75-9419-444C3E0C080F}"/>
    <hyperlink ref="H1923" r:id="rId897" display="https://gmatclub.com/forum/the-spokesman-for-the-ministry-of-transport-announced-that-the-ministr-326461.html" xr:uid="{648D8394-2CCC-4366-A401-A62B1AC29AAF}"/>
    <hyperlink ref="H1922" r:id="rId898" display="https://gmatclub.com/forum/the-sport-of-tennis-develops-muscular-strength-sharpens-coordination-326377.html" xr:uid="{4D6B4A6E-05F2-4D1E-87D9-10C21473A279}"/>
    <hyperlink ref="H1921" r:id="rId899" display="https://gmatclub.com/forum/mystic-unfortunately-modern-science-often-dismisses-mystical-experie-326269.html" xr:uid="{6AA78FA4-963F-43B6-AB31-A5894633BE2F}"/>
    <hyperlink ref="H1920" r:id="rId900" display="https://gmatclub.com/forum/in-an-interview-that-appeared-in-a-weekly-plumbing-magazine-the-chair-326195.html" xr:uid="{E9AFED4A-13EC-4AA3-922D-DE3893C47325}"/>
    <hyperlink ref="H1919" r:id="rId901" display="https://gmatclub.com/forum/during-a-heated-debate-between-the-developers-of-a-computer-virus-prot-325994.html" xr:uid="{56375188-2EC3-40DD-A091-5A76BB533823}"/>
    <hyperlink ref="H1918" r:id="rId902" display="https://gmatclub.com/forum/sure-enough-insurance-is-a-large-insurance-company-that-has-recently-325863.html" xr:uid="{BCBA7693-02D5-4E4D-BC0D-4D08771BAD03}"/>
    <hyperlink ref="H1917" r:id="rId903" display="https://gmatclub.com/forum/there-have-been-many-complaints-about-the-unpleasant-side-effects-supp-325784.html" xr:uid="{29B88643-5C18-4D05-B780-B2F9AFB43501}"/>
    <hyperlink ref="H1916" r:id="rId904" display="https://gmatclub.com/forum/classical-musical-instruments-are-very-complex-and-demand-a-lot-of-pra-325708.html" xr:uid="{C1E1AC1B-1005-4248-963A-B10E469BF684}"/>
    <hyperlink ref="H1915" r:id="rId905" display="https://gmatclub.com/forum/the-management-of-company-t-is-very-particular-about-the-employees-it-325617.html" xr:uid="{833898A3-25E6-42EB-8E26-D1BF4B1C30F5}"/>
    <hyperlink ref="H1909" r:id="rId906" display="https://gmatclub.com/forum/a-survey-conducted-by-the-statistics-department-of-duke-university-sho-325449.html" xr:uid="{A96CD6EA-AB2A-4BEE-946E-C13D795450E9}"/>
    <hyperlink ref="H1908" r:id="rId907" display="https://gmatclub.com/forum/local-visitors-to-nature-reserves-in-south-africa-often-complain-that-325395.html" xr:uid="{951C6AC8-0E1E-4AC7-9197-DA5F0B16537B}"/>
    <hyperlink ref="H1907" r:id="rId908" display="https://gmatclub.com/forum/company-ceo-launching-an-internet-site-is-an-expensive-process-inste-325301.html" xr:uid="{99977CDF-1CAB-4B17-A6B7-55B68668FF2A}"/>
    <hyperlink ref="H1906" r:id="rId909" display="https://gmatclub.com/forum/the-manifesto-of-a-non-profit-organization-claims-that-its-founders-325166.html" xr:uid="{39629334-A3F7-4105-B5EB-E59ECBE45938}"/>
    <hyperlink ref="H1905" r:id="rId910" display="https://gmatclub.com/forum/mr-q-more-and-more-people-are-drinking-mineral-water-having-a-miner-325081.html" xr:uid="{6716A2D2-CA35-428B-AD8C-75B10525B2C0}"/>
    <hyperlink ref="H1904" r:id="rId911" display="https://gmatclub.com/forum/almost-all-of-the-residents-of-lonelitown-drink-cheap-bottled-mineral-324760.html" xr:uid="{EEFCADC3-FE0A-4989-A433-870F3838ADEE}"/>
    <hyperlink ref="H1903" r:id="rId912" display="https://gmatclub.com/forum/not-all-stars-emit-energy-as-visible-light-some-stars-emit-energy-at-324622.html" xr:uid="{730FD820-A657-4E82-8A85-6B29164767C1}"/>
    <hyperlink ref="H1902" r:id="rId913" display="https://gmatclub.com/forum/dolphin-sightings-are-common-at-nine-mile-beach-usually-dolphins-avoi-324529.html" xr:uid="{C508989E-9D1C-4EEB-B50D-18E0BDFD40B8}"/>
    <hyperlink ref="H1901" r:id="rId914" display="https://gmatclub.com/forum/seafood-restaurants-in-snare-island-generally-serve-only-fish-caught-324428.html" xr:uid="{0AA1D2EE-9256-46ED-A5EC-4107689EC10A}"/>
    <hyperlink ref="H1900" r:id="rId915" display="https://gmatclub.com/forum/in-ancient-mesopotamia-prior-to-2900-b-c-wheat-was-cultivated-in-co-324307.html" xr:uid="{6B355382-5128-48F9-93C6-0BB875B881FC}"/>
    <hyperlink ref="H1899" r:id="rId916" display="https://gmatclub.com/forum/experia-inc-one-of-the-pioneers-in-the-online-retailing-in-the-cosme-324030.html" xr:uid="{8BE19227-679B-4F9F-9E37-8A43A00E8D6C}"/>
    <hyperlink ref="H1898" r:id="rId917" display="https://gmatclub.com/forum/because-of-global-climate-changes-that-caused-continuing-droughts-in-323942.html" xr:uid="{4DAE8615-FC41-47F3-BBA0-9D46F411E64A}"/>
    <hyperlink ref="H1897" r:id="rId918" display="https://gmatclub.com/forum/the-presence-of-microorganisms-that-produce-a-toxin-causes-seawater-to-323818.html" xr:uid="{0A1450B7-A089-45B9-879A-B6D1E355AC79}"/>
    <hyperlink ref="H1896" r:id="rId919" display="https://gmatclub.com/forum/mullen-has-proposed-to-raise-taxes-on-the-rich-who-made-so-much-money-323718.html" xr:uid="{EA467ACB-E52A-4792-A539-297EE78F70FC}"/>
    <hyperlink ref="H1895" r:id="rId920" display="https://gmatclub.com/forum/journalist-obviously-though-some-animals-are-purely-carnivorous-non-323626.html" xr:uid="{C667961C-3F27-4F2B-8EEA-21FB43774C67}"/>
    <hyperlink ref="H1894" r:id="rId921" display="https://gmatclub.com/forum/policy-analyst-increasing-the-size-of-a-police-force-is-only-a-stopga-323377.html" xr:uid="{6ED6EFE8-7FC2-4E7C-9E60-D0B98318DCA4}"/>
    <hyperlink ref="H1893" r:id="rId922" display="https://gmatclub.com/forum/pundit-the-only-airline-providing-service-for-our-town-announces-that-323271.html" xr:uid="{BEF614BF-5A91-43B7-B43E-3FCF10DD09E2}"/>
    <hyperlink ref="H1892" r:id="rId923" display="https://gmatclub.com/forum/a-recent-study-of-6-403-people-showed-that-those-treated-with-the-drug-323189.html" xr:uid="{2743C445-AE9F-42CE-9FBF-E865F3DB79B4}"/>
    <hyperlink ref="H1891" r:id="rId924" display="https://gmatclub.com/forum/one-approach-to-the-question-of-which-objects-discussed-by-a-science-323083.html" xr:uid="{BC89AD76-5C00-4D11-9EEC-03AA9B0A6B19}"/>
    <hyperlink ref="H1890" r:id="rId925" display="https://gmatclub.com/forum/many-people-are-alarmed-about-the-population-explosion-they-fail-to-322937.html" xr:uid="{3027156C-3D3D-449D-BFCB-33C3F3FA1943}"/>
    <hyperlink ref="H1889" r:id="rId926" display="https://gmatclub.com/forum/in-every-case-of-political-unrest-in-a-certain-country-the-police-hav-322725.html" xr:uid="{F973B09B-AD60-4BDB-A9B4-CD7F0F2CA224}"/>
    <hyperlink ref="H1883" r:id="rId927" display="https://gmatclub.com/forum/researcher-the-rate-of-psychological-problems-is-higher-among-childre-322659.html" xr:uid="{8C1B9C2F-5008-40A2-94B8-32C23848E23E}"/>
    <hyperlink ref="H1882" r:id="rId928" display="https://gmatclub.com/forum/the-media-now-devote-more-coverage-to-crime-than-they-did-ten-years-ag-322603.html" xr:uid="{3F15D20E-04F1-4D1B-BBBA-6B6AFE79A4B6}"/>
    <hyperlink ref="H1881" r:id="rId929" display="https://gmatclub.com/forum/politician-my-opponents-argue-that-the-future-of-our-city-depends-on-322455.html" xr:uid="{357B0C98-0AAC-4E39-A0D2-63F8039196CE}"/>
    <hyperlink ref="H1880" r:id="rId930" display="https://gmatclub.com/forum/a-group-of-1-000-students-was-randomly-selected-from-three-high-school-322337.html" xr:uid="{214222DF-F04F-4E7B-81A3-CCC5A9EEB784}"/>
    <hyperlink ref="H1879" r:id="rId931" display="https://gmatclub.com/forum/professor-chan-the-literature-department-s-undergraduate-courses-shou-322116.html" xr:uid="{2A691C01-7B5E-4771-AB7F-F77473629EF0}"/>
    <hyperlink ref="H1878" r:id="rId932" display="https://gmatclub.com/forum/in-his-new-book-on-his-complex-scientific-research-r-frequently-imput-322034.html" xr:uid="{FE1B2098-8BBD-41ED-8F68-AD8E38D92DD6}"/>
    <hyperlink ref="H1877" r:id="rId933" display="https://gmatclub.com/forum/scientific-and-technological-discoveries-have-considerable-effects-on-321927.html" xr:uid="{BB77E15E-A838-495F-BDB3-EDCA2889483A}"/>
    <hyperlink ref="H1876" r:id="rId934" display="https://gmatclub.com/forum/martha-s-friend-who-is-very-knowledgeable-about-edible-flowers-told-321795.html" xr:uid="{ABFBF514-047B-4B14-9C1B-D7B8268C3274}"/>
    <hyperlink ref="H1875" r:id="rId935" display="https://gmatclub.com/forum/once-a-child-s-imagination-becomes-developed-a-host-of-imaginary-crea-321647.html" xr:uid="{A5E0BA91-1451-46B5-9690-DC3884D6153F}"/>
    <hyperlink ref="H1874" r:id="rId936" display="https://gmatclub.com/forum/the-southern-half-of-a-certain-region-of-the-earth-was-covered-entirel-321431.html" xr:uid="{C82399BA-4E8E-43B6-B4BA-21F7BBEBD33B}"/>
    <hyperlink ref="H1873" r:id="rId937" display="https://gmatclub.com/forum/funding-opponent-some-people-favor-city-funding-for-the-spaying-and-321333.html" xr:uid="{CF6336A7-CDAF-4221-9A94-1A0471E34E0A}"/>
    <hyperlink ref="H1872" r:id="rId938" display="https://gmatclub.com/forum/owners-of-deeply-indebted-and-chronically-unprofitable-small-businesse-321245.html" xr:uid="{B0CCD86C-DDCB-4491-A60E-F53ABABE1A6D}"/>
    <hyperlink ref="H1871" r:id="rId939" display="https://gmatclub.com/forum/every-action-has-consequences-and-among-the-consequences-of-any-action-321126.html" xr:uid="{6633BF27-9026-458E-8AB1-8A732D4DCD93}"/>
    <hyperlink ref="H1870" r:id="rId940" display="https://gmatclub.com/forum/astronomer-astronomical-observatories-in-many-areas-have-become-usele-321024.html" xr:uid="{B9358DE1-CDBD-4CBF-9959-B8C8D4250A69}"/>
    <hyperlink ref="H1869" r:id="rId941" display="https://gmatclub.com/forum/marianne-is-a-professional-chess-player-who-hums-audibly-while-playing-320799.html" xr:uid="{5B33BA5F-3064-41FC-8699-B8FF35F30A2A}"/>
    <hyperlink ref="H1868" r:id="rId942" display="https://gmatclub.com/forum/sasha-handwriting-analysis-should-be-banned-in-court-as-evidence-of-320683.html" xr:uid="{41616239-3BFD-4C13-99F9-3D2AFEEC7C74}"/>
    <hyperlink ref="H1867" r:id="rId943" display="https://gmatclub.com/forum/the-biocarb-company-wants-to-build-a-sterilization-plant-to-treat-cont-320594.html" xr:uid="{BE6123C1-13FF-4289-9602-5B7EDBA2B9CA}"/>
    <hyperlink ref="H1866" r:id="rId944" display="https://gmatclub.com/forum/legislator-your-agency-is-responsible-for-regulating-an-industry-shak-320495.html" xr:uid="{A0F3B57A-3C57-4FFE-AFDF-614FB5A5A4B4}"/>
    <hyperlink ref="H1865" r:id="rId945" display="https://gmatclub.com/forum/no-projects-that-involve-historical-restorations-were-granted-building-320418.html" xr:uid="{3ECEF172-F9A2-4225-8E35-318D81E21C02}"/>
    <hyperlink ref="H1864" r:id="rId946" display="https://gmatclub.com/forum/between-1977-and-1987-the-country-of-ravonia-lost-about-12-000-jobs-320181.html" xr:uid="{885ABE4C-A6EF-43B0-B21D-2B2C735C2557}"/>
    <hyperlink ref="H1863" r:id="rId947" display="https://gmatclub.com/forum/the-basic-ingredients-from-which-cement-is-made-are-both-cheap-and-ple-320074.html" xr:uid="{712C41B1-4B3B-41D6-A595-E5B6BA12E123}"/>
    <hyperlink ref="H1862" r:id="rId948" display="https://gmatclub.com/forum/every-student-who-walks-to-school-goes-home-for-lunch-it-follows-that-319955.html" xr:uid="{E22327E2-5BE6-454F-8477-BFEBE3576796}"/>
    <hyperlink ref="H1856" r:id="rId949" display="https://gmatclub.com/forum/special-kinds-of-cotton-that-grow-fibers-of-green-or-brown-have-been-319876.html" xr:uid="{A141DBB6-B104-46FC-849D-837CB5309BFB}"/>
    <hyperlink ref="H1855" r:id="rId950" display="https://gmatclub.com/forum/consumer-advocate-one-advertisement-that-is-deceptive-and-thus-moral-319688.html" xr:uid="{1412099A-4FCF-4E80-A72B-3DD6519A63A9}"/>
    <hyperlink ref="H1854" r:id="rId951" display="https://gmatclub.com/forum/although-damon-had-ample-time-earlier-in-the-month-to-complete-the-pap-319493.html" xr:uid="{7428E2F2-894B-45A8-965E-28C945ACB9D2}"/>
    <hyperlink ref="H1853" r:id="rId952" display="https://gmatclub.com/forum/scientific-research-will-be-properly-channeled-whenever-those-who-deci-319394.html" xr:uid="{B73EAAFF-FB07-458A-8318-82FA940AC7B5}"/>
    <hyperlink ref="H1852" r:id="rId953" display="https://gmatclub.com/forum/recent-unexpectedly-heavy-rainfalls-in-the-metropolitan-area-have-fill-319304.html" xr:uid="{D5BAD0E7-BA1B-43C6-9E86-3B9EF6A37F71}"/>
    <hyperlink ref="H1851" r:id="rId954" display="https://gmatclub.com/forum/the-introduction-of-symbols-for-numbers-is-an-event-lost-in-prehistory-319204.html" xr:uid="{B5A1AEB1-443A-496D-AE90-F4087C3DB167}"/>
    <hyperlink ref="H1850" r:id="rId955" display="https://gmatclub.com/forum/the-recent-dramatic-increase-in-commuter-airline-crashes-is-caused-in-319093.html" xr:uid="{1A4B67BA-0D88-494C-9A12-AEE066BB1AAF}"/>
    <hyperlink ref="H1849" r:id="rId956" display="https://gmatclub.com/forum/a-man-who-survived-a-recent-train-wreck-in-which-several-lives-were-lo-318901.html" xr:uid="{EFFC8F8E-0DF9-484B-8AFE-4A02A6F58432}"/>
    <hyperlink ref="H1848" r:id="rId957" display="https://gmatclub.com/forum/the-city-is-vigorously-enforcing-the-ordinance-against-allowing-indivi-318822.html" xr:uid="{1EA180A1-7CE5-46C0-9DCF-18BC15FE6B3A}"/>
    <hyperlink ref="H1847" r:id="rId958" display="https://gmatclub.com/forum/the-recent-increases-in-health-insurance-premiums-are-unnecessary-and-318728.html" xr:uid="{2B31AA26-B2CA-4C9E-AFF5-0898FCDF86E3}"/>
    <hyperlink ref="H1846" r:id="rId959" display="https://gmatclub.com/forum/in-metropolitan-areas-almost-60-percent-of-all-fires-are-set-by-child-318638.html" xr:uid="{6751E919-5950-4DE7-9E1E-D97D21330C6A}"/>
    <hyperlink ref="H1845" r:id="rId960" display="https://gmatclub.com/forum/if-there-is-a-decrease-in-the-number-of-homeless-families-then-either-318544.html" xr:uid="{2E57D15E-19CE-417D-AB09-2B23A1D338CC}"/>
    <hyperlink ref="H1844" r:id="rId961" display="https://gmatclub.com/forum/trade-protection-is-bad-policy-take-the-case-of-the-microcomputer-ind-318377.html" xr:uid="{B2E384B3-29A2-40CF-90A2-D149630A0C0E}"/>
    <hyperlink ref="H1843" r:id="rId962" display="https://gmatclub.com/forum/a-thing-is-nauseous-if-it-makes-one-sick-to-the-stomach-the-unfortu-318312.html" xr:uid="{369C0C82-3080-4FEC-9160-3E623039D284}"/>
    <hyperlink ref="H1842" r:id="rId963" display="https://gmatclub.com/forum/the-state-s-licensing-procedures-for-day-care-providers-are-inadequate-318222.html" xr:uid="{C27EB1FB-8470-40C7-B96D-F741246D3E2E}"/>
    <hyperlink ref="H1841" r:id="rId964" display="https://gmatclub.com/forum/although-all-contemporary-advertising-tries-to-persuade-only-a-small-318156.html" xr:uid="{5CC9DB8C-7F97-40F7-AE1F-074C8CF00D80}"/>
    <hyperlink ref="H1840" r:id="rId965" display="https://gmatclub.com/forum/the-formation-of-hurricanes-that-threaten-the-unite-states-mainland-is-318055.html" xr:uid="{071C76EE-F7ED-4A9F-AF4A-E52AFC53E5A3}"/>
    <hyperlink ref="H1839" r:id="rId966" display="https://gmatclub.com/forum/this-company-will-not-be-training-any-more-pilots-in-the-foreseeable-317859.html" xr:uid="{9E795809-18AA-4CAA-B87F-1545AA1B98E0}"/>
    <hyperlink ref="H1838" r:id="rId967" display="https://gmatclub.com/forum/addiction-has-been-defined-as-dependence-on-and-abuse-of-a-psychoac-317749.html" xr:uid="{C5CDAE7E-D5C9-4B6E-B96D-3B9BF099A6BB}"/>
    <hyperlink ref="H1837" r:id="rId968" display="https://gmatclub.com/forum/since-anyone-who-supports-the-new-tax-plan-has-no-chance-of-being-elec-317666.html" xr:uid="{5B12CC38-C82A-44CD-B2BF-F8F359F00E85}"/>
    <hyperlink ref="H1836" r:id="rId969" display="https://gmatclub.com/forum/zachary-one-would-have-to-be-blind-to-the-reality-of-moral-obligation-317554.html" xr:uid="{F0984FAB-1168-4C6B-9290-FA73E08A613B}"/>
    <hyperlink ref="H1835" r:id="rId970" display="https://gmatclub.com/forum/in-many-languages-other-than-english-there-is-a-word-for-mother-s-bro-317471.html" xr:uid="{BE61111D-F9E5-4967-B9C4-802C28ED94AE}"/>
    <hyperlink ref="H1829" r:id="rId971" display="https://gmatclub.com/forum/some-scientists-believe-that-the-relationship-between-mice-and-humans-317346.html" xr:uid="{4354FE5D-5C4C-4C8D-B7D1-750E0597C342}"/>
    <hyperlink ref="H1828" r:id="rId972" display="https://gmatclub.com/forum/manager-i-have-circulated-posting-for-the-position-of-social-scientif-317290.html" xr:uid="{999955AC-3ECE-444E-9D66-88C6CA2C268C}"/>
    <hyperlink ref="H1827" r:id="rId973" display="https://gmatclub.com/forum/in-a-survey-of-consumers-in-an-eastern-european-nation-respondents-we-317213.html" xr:uid="{E3085331-EF0E-4985-9BF9-3921C509148F}"/>
    <hyperlink ref="H1826" r:id="rId974" display="https://gmatclub.com/forum/orthodox-medicine-is-ineffective-at-both-ends-of-the-spectrum-of-ailme-317128.html" xr:uid="{547B0A01-7518-4429-B1F3-24E5B986FC42}"/>
    <hyperlink ref="H1825" r:id="rId975" display="https://gmatclub.com/forum/alcohol-consumption-has-been-clearly-linked-to-high-blood-pressure-wh-317036.html" xr:uid="{B80913EA-4EA7-42D4-8091-D58C4C6C8A7C}"/>
    <hyperlink ref="H1824" r:id="rId976" display="https://gmatclub.com/forum/oscar-emerging-information-technologies-will-soon-make-speed-of-infor-316890.html" xr:uid="{AFA2CCB6-1B25-4084-90CC-53FD57D409F0}"/>
    <hyperlink ref="H1823" r:id="rId977" display="https://gmatclub.com/forum/various-mid-fourteenth-century-european-writers-show-an-interest-in-ga-316802.html" xr:uid="{7221CDF3-812E-40A5-B8C2-526533769AB8}"/>
    <hyperlink ref="H1822" r:id="rId978" display="https://gmatclub.com/forum/when-compact-discs-first-entered-the-market-they-were-priced-signific-316713.html" xr:uid="{0BD8A675-6E6D-4289-8A5D-0125C24F3B95}"/>
    <hyperlink ref="H1821" r:id="rId979" display="https://gmatclub.com/forum/some-games-such-as-chess-and-soccer-are-competitive-and-played-accor-316625.html" xr:uid="{B9D4F5A2-166E-408B-B828-2AA867456D6A}"/>
    <hyperlink ref="H1820" r:id="rId980" display="https://gmatclub.com/forum/the-region-s-water-authority-is-responding-to-the-current-drought-by-316528.html" xr:uid="{19465BC7-79E5-43A9-BC94-9E1527553B6E}"/>
    <hyperlink ref="H1819" r:id="rId981" display="https://gmatclub.com/forum/adults-have-the-right-to-vote-so-should-adolescents-admittedly-adol-316373.html" xr:uid="{9CA42BDB-B41A-4269-841A-D4CAAE1CD487}"/>
    <hyperlink ref="H1818" r:id="rId982" display="https://gmatclub.com/forum/a-study-of-adults-who-suffer-from-migraine-headaches-revealed-that-a-316299.html" xr:uid="{5C95FFD4-9C1A-4730-BBEC-3F737ED1528C}"/>
    <hyperlink ref="H1817" r:id="rId983" display="https://gmatclub.com/forum/a-survey-of-a-group-of-people-between-the-ages-of-75-and-80-found-that-316261.html" xr:uid="{C2D0E89A-44C8-4729-AB27-0692FC3CF05C}"/>
    <hyperlink ref="H1816" r:id="rId984" display="https://gmatclub.com/forum/large-quantities-of-lead-dust-can-be-released-during-renovations-in-ho-316168.html" xr:uid="{00D93F05-FE77-43B9-B83A-1B468C7670E2}"/>
    <hyperlink ref="H1815" r:id="rId985" display="https://gmatclub.com/forum/sea-turtles-nest-only-at-their-own-birthplaces-after-hatching-on-the-316035.html" xr:uid="{8CB6DFD5-3E93-42DB-9051-49589000131B}"/>
    <hyperlink ref="H1814" r:id="rId986" display="https://gmatclub.com/forum/no-one-knows-what-purposes-if-any-dreams-serve-although-there-are-a-315894.html" xr:uid="{11CD155E-C2BE-4D9C-BCBF-852CC37BBC5D}"/>
    <hyperlink ref="H1813" r:id="rId987" display="https://gmatclub.com/forum/the-fire-that-destroyed-the-municipal-building-started-before-dawn-thi-315819.html" xr:uid="{D9A5A817-9CD4-4EC2-943F-40FCE98767FF}"/>
    <hyperlink ref="H1812" r:id="rId988" display="https://gmatclub.com/forum/marcus-for-most-ethical-dilemmas-the-journalist-is-likely-to-face-tr-315758.html" xr:uid="{05BA646D-9C40-46AF-99D6-12CCDFFE7932}"/>
    <hyperlink ref="H1811" r:id="rId989" display="https://gmatclub.com/forum/this-summer-jennifer-who-has-worked-at-kvz-manufacturing-for-just-ov-315709.html" xr:uid="{1394AB13-D767-4122-A692-7B852CCC81B5}"/>
    <hyperlink ref="H1810" r:id="rId990" display="https://gmatclub.com/forum/journalist-can-you-give-me-a-summary-of-the-novel-you-are-working-on-315642.html" xr:uid="{ACC02306-1982-477A-92B1-4CC54346BD11}"/>
    <hyperlink ref="H1805" r:id="rId991" display="https://gmatclub.com/forum/professor-hartley-s-new-book-on-moral-philosophy-contains-numerous-pas-315490.html" xr:uid="{126D2621-642D-4DA8-AE83-93B1B53C2164}"/>
    <hyperlink ref="H1804" r:id="rId992" display="https://gmatclub.com/forum/civil-libertarian-the-categorical-prohibition-of-any-nonviolent-means-315424.html" xr:uid="{A86BFE58-D81E-4F18-AD86-E99D701B8B42}"/>
    <hyperlink ref="H1798" r:id="rId993" display="https://gmatclub.com/forum/domestic-agriculture-is-struggling-because-agriculture-from-overseas-i-304014.html" xr:uid="{C764368B-4184-4210-B992-5D90C7E81318}"/>
    <hyperlink ref="H1797" r:id="rId994" display="https://gmatclub.com/forum/analyst-in-our-nation-s-television-news-programs-the-number-of-stori-303897.html" xr:uid="{AD7DA1DD-E3B9-4E68-81E1-295CD9949306}"/>
    <hyperlink ref="H1796" r:id="rId995" display="https://gmatclub.com/forum/in-early-civilizations-the-development-of-the-first-calendar-system-303822.html" xr:uid="{FC6B5723-0C7D-4F6D-BA89-EA176E3A12D0}"/>
    <hyperlink ref="H1795" r:id="rId996" display="https://gmatclub.com/forum/loans-extended-from-banks-to-individuals-can-allow-individuals-to-take-303752.html" xr:uid="{642EB0E3-352A-4ACF-B860-2612C858BD94}"/>
    <hyperlink ref="H1794" r:id="rId997" display="https://gmatclub.com/forum/some-companies-that-consume-large-quantities-of-oil-keep-their-own-oil-303682.html" xr:uid="{D5FCE87A-637F-464D-A7EF-C0B5D322ACAE}"/>
    <hyperlink ref="H1793" r:id="rId998" display="https://gmatclub.com/forum/management-our-position-relative-to-our-main-competitor-which-is-loc-303481.html" xr:uid="{0ACBF6D9-FD97-4B04-88EF-8F975ACAE75B}"/>
    <hyperlink ref="H1792" r:id="rId999" display="https://gmatclub.com/forum/in-harsh-economic-times-there-is-a-shift-in-business-from-mainstream-303425.html" xr:uid="{64355BC7-7B7D-4125-BAD8-BD5897BB861D}"/>
    <hyperlink ref="H1787" r:id="rId1000" location="p2093082" display="https://gmatclub.com/forum/britain-is-now-rabies-free-nevertheless-britain-s-strict-quarantine-270338.html - p2093082" xr:uid="{E1F1B146-079A-4EFB-9BDF-17FDDD5B005C}"/>
    <hyperlink ref="H1786" r:id="rId1001" location="p2134057" display="https://gmatclub.com/forum/in-order-to-relieve-traffic-congestion-the-city-of-gastner-built-a-ne-276554.html - p2134057" xr:uid="{BAC9B0E7-6541-4E3A-8543-A946BE2740F9}"/>
    <hyperlink ref="H1785" r:id="rId1002" location="p72015" display="https://gmatclub.com/forum/the-tobacco-industry-is-still-profitable-and-projections-are-that-it-12457.html - p72015" xr:uid="{141BBF46-B7FF-491B-949A-651B385DE0E1}"/>
    <hyperlink ref="H1784" r:id="rId1003" location="p675727" display="https://gmatclub.com/forum/recent-estimates-predict-that-between-1982-and-1995-the-89355.html - p675727" xr:uid="{2497B518-450D-42FC-B822-F784E7EC7493}"/>
    <hyperlink ref="H1783" r:id="rId1004" location="p571738" display="https://gmatclub.com/forum/tocqueville-a-nineteenth-century-writer-known-for-his-study-75950.html - p571738" xr:uid="{7DE27BB9-97D0-4959-BA16-2BC878296F29}"/>
    <hyperlink ref="H1782" r:id="rId1005" location="p495378" display="https://gmatclub.com/forum/some-who-favor-putting-governmental-enterprises-into-private-67402.html - p495378" xr:uid="{9936F787-57FB-439A-B82E-17B9B7C870EB}"/>
    <hyperlink ref="H1781" r:id="rId1006" location="p728440" display="https://gmatclub.com/forum/the-number-of-people-diagnosed-as-having-a-certain-intestinal-disease-103235.html - p728440" xr:uid="{5628A7D6-13A3-48A2-9C71-01FE2BADD5C4}"/>
    <hyperlink ref="H1780" r:id="rId1007" location="p437451" display="https://gmatclub.com/forum/red-blood-cells-in-which-the-malarial-fever-parasite-resides-are-60531.html - p437451" xr:uid="{9D27F5DD-2919-455E-BC62-C86168CE178A}"/>
    <hyperlink ref="H1779" r:id="rId1008" location="p64376" display="https://gmatclub.com/forum/if-there-is-an-oil-supply-disruption-resulting-in-higher-international-11203.html - p64376" xr:uid="{833443D2-E46D-4A8A-A1CF-F9DA172EF224}"/>
    <hyperlink ref="H1778" r:id="rId1009" location="p973063" display="https://gmatclub.com/forum/a-cost-effective-solution-to-the-problem-of-airport-120406.html - p973063" xr:uid="{67EDA7F3-FEF9-4C2A-87DB-939DB24DAE67}"/>
    <hyperlink ref="H1777" r:id="rId1010" location="p1133812" display="https://gmatclub.com/forum/when-limitations-were-in-effect-on-nuclear-arms-testing-people-tended-141065.html - p1133812" xr:uid="{93216275-653B-4380-B825-DF8F72AB8169}"/>
    <hyperlink ref="H1776" r:id="rId1011" location="p93913" display="https://gmatclub.com/forum/even-though-most-universities-retain-the-royalties-from-15136.html - p93913" xr:uid="{94DE1839-0F7B-4948-9393-9FA9A5E820CE}"/>
    <hyperlink ref="H1775" r:id="rId1012" location="p1277704" display="https://gmatclub.com/forum/toughened-hiring-standards-have-not-been-the-primary-cause-161517.html - p1277704" xr:uid="{18B8B655-694D-4F33-BA16-2B2BA9596751}"/>
    <hyperlink ref="H1774" r:id="rId1013" location="p511060" display="https://gmatclub.com/forum/seven-countries-signed-a-treaty-binding-each-of-them-to-69338.html - p511060" xr:uid="{F96791B7-D605-4402-AB5C-77929AD44BD1}"/>
    <hyperlink ref="H1773" r:id="rId1014" location="p676158" display="https://gmatclub.com/forum/the-value-of-a-product-is-determined-by-the-ratio-of-its-89403.html - p676158" xr:uid="{2183CB29-2E08-4831-8B1C-2C0857DB4D51}"/>
    <hyperlink ref="H1772" r:id="rId1015" location="p2191475" display="https://gmatclub.com/forum/a-researcher-discovered-that-people-who-have-low-levels-of-immune-284320.html - p2191475" xr:uid="{8E037D23-799B-412C-BA06-C9596F8241E3}"/>
    <hyperlink ref="H1771" r:id="rId1016" location="p927352" display="https://gmatclub.com/forum/some-people-have-questioned-the-judge-s-objectivity-in-cases-of-sex-114401.html - p927352" xr:uid="{037BCCF3-7BD5-4F65-8C78-7F78F9DFF257}"/>
    <hyperlink ref="H1770" r:id="rId1017" location="p29605" display="https://gmatclub.com/forum/in-the-aftermath-of-a-worldwide-stock-market-crash-country-5303.html - p29605" xr:uid="{C74FD228-752B-444D-B70D-3E5483ADF309}"/>
    <hyperlink ref="H1769" r:id="rId1018" location="p204683" display="https://gmatclub.com/forum/in-asia-where-palm-trees-are-non-native-the-trees-flowers-30216.html - p204683" xr:uid="{4F1C7280-A84E-4E99-874D-C106F0C8DC2D}"/>
    <hyperlink ref="H1768" r:id="rId1019" location="p1793099" display="https://gmatclub.com/forum/established-companies-concentrate-on-defending-what-they-already-have-232631.html - p1793099" xr:uid="{8938EF65-A93F-4D32-8A73-5BD6249A98C0}"/>
    <hyperlink ref="H1767" r:id="rId1020" location="p918839" display="https://gmatclub.com/forum/if-the-airspace-around-centrally-located-airports-were-restricted-to-113432.html - p918839" xr:uid="{F5AD899D-1B0B-41AA-BD37-A853569F6A16}"/>
    <hyperlink ref="H1766" r:id="rId1021" location="p495382" display="https://gmatclub.com/forum/in-1985-state-border-colleges-in-texas-lost-the-enrollment-of-more-67403.html - p495382" xr:uid="{803F6357-4B4B-488A-9AB7-2285C13ADF81}"/>
    <hyperlink ref="H1765" r:id="rId1022" location="p498266" display="https://gmatclub.com/forum/the-average-age-of-chief-executive-officers-ceo-s-in-a-large-sample-87474.html - p498266" xr:uid="{50A2E9FC-9B28-4ED7-A299-2D730F38C7E2}"/>
    <hyperlink ref="H1764" r:id="rId1023" location="p493547" display="https://gmatclub.com/forum/surveys-show-that-every-year-only-10-percent-of-cigarette-67188.html - p493547" xr:uid="{4E1F3934-07AA-4E4B-A47A-D49AE8C70C5F}"/>
    <hyperlink ref="H1763" r:id="rId1024" location="p208635" display="https://gmatclub.com/forum/during-the-second-world-war-about-375-000-civilians-died-in-the-unite-115185.html - p208635" xr:uid="{D12B3B35-BC42-4890-8C6A-650DE8AA32CC}"/>
    <hyperlink ref="H1762" r:id="rId1025" location="p634306" display="https://gmatclub.com/forum/opponents-of-laws-that-require-automobile-drivers-and-passengers-to-we-84620.html - p634306" xr:uid="{6E3F7439-167D-4D1B-9A4A-F8706FA77A34}"/>
    <hyperlink ref="H1761" r:id="rId1026" location="p1213632" display="https://gmatclub.com/forum/the-fewer-restrictions-there-are-on-the-advertising-of-legal-services-151118.html - p1213632" xr:uid="{942250E4-8A0B-4AC0-86F8-A1AB9041A12D}"/>
    <hyperlink ref="H1760" r:id="rId1027" location="p311286" display="https://gmatclub.com/forum/meteorite-explosions-in-the-earth-s-atmosphere-as-large-as-44129.html - p311286" xr:uid="{8069EB92-7B35-4436-B5D1-507421D13063}"/>
    <hyperlink ref="H1759" r:id="rId1028" location="p741841" display="https://gmatclub.com/forum/to-prevent-some-conflicts-of-interest-congress-could-prohibit-high-le-96340.html - p741841" xr:uid="{45535DB8-FBE5-486D-8A4B-68E720B5C716}"/>
    <hyperlink ref="H1758" r:id="rId1029" location="p1584605" display="https://gmatclub.com/forum/the-ice-on-the-front-windshield-of-the-car-had-formed-when-moisture-206832.html - p1584605" xr:uid="{991A8C00-9689-40E6-A401-AE36BBCB79A0}"/>
    <hyperlink ref="H1757" r:id="rId1030" location="p901383" display="https://gmatclub.com/forum/a-program-instituted-in-a-particular-state-allows-parents-to-prepay-111586.html - p901383" xr:uid="{722C7424-C280-417E-8B17-2F95A3C69B09}"/>
    <hyperlink ref="H62" r:id="rId1031" display="https://gmatclub.com/forum/archaeologist-an-ancient-stone-building-at-our-excavation-site-was-co-371618.html" xr:uid="{CADFB661-8A6F-4741-8716-B77A0DD7AC7B}"/>
    <hyperlink ref="H63" r:id="rId1032" display="https://gmatclub.com/forum/the-number-of-articles-concerning-the-use-of-sensatorium-dummies-186395.html" xr:uid="{EBDAE359-8C72-462D-BC10-2C0C78343C1D}"/>
    <hyperlink ref="H64" r:id="rId1033" display="https://gmatclub.com/forum/one-theory-to-explain-the-sudden-extinction-of-all-dinosaurs-points-to-371468.html" xr:uid="{9DAA6447-32DB-4F93-BF28-E3BBDDD16404}"/>
    <hyperlink ref="H83" r:id="rId1034" display="https://gmatclub.com/forum/among-people-who-have-a-history-of-chronic-trouble-falling-asleep-som-371198.html" xr:uid="{A1E75C13-F26F-4B94-B76B-D592EF334ED6}"/>
    <hyperlink ref="H84" r:id="rId1035" display="https://gmatclub.com/forum/the-number-of-serious-traffic-accidents-accidents-resulting-in-hospit-371216.html" xr:uid="{6C9FEC70-86BD-4F98-9C6E-D2F59C7A29B7}"/>
    <hyperlink ref="H85" r:id="rId1036" display="https://gmatclub.com/forum/advice-columnist-several-scientific-studies-have-shown-that-when-par-371483.html" xr:uid="{CE0A66E7-95C5-4ABF-8353-106F255E0BB4}"/>
    <hyperlink ref="H86" r:id="rId1037" display="https://gmatclub.com/forum/one-can-never-tell-whether-another-person-is-acting-from-an-ulterior-371536.html" xr:uid="{A6568F19-9526-4C5D-8938-B306B5097985}"/>
    <hyperlink ref="H87" r:id="rId1038" display="https://gmatclub.com/forum/james-many-people-claim-that-the-voting-public-is-unable-to-evaluate-371590.html" xr:uid="{F2FEDEDE-0288-4418-8813-6757779FFA41}"/>
    <hyperlink ref="H88" r:id="rId1039" display="https://gmatclub.com/forum/advertiser-there-s-nothing-wrong-with-a-tool-that-has-ten-functions-370665.html" xr:uid="{CE935A8D-61F4-46C4-B478-CCB65C5D4BDD}"/>
    <hyperlink ref="H89" r:id="rId1040" display="https://gmatclub.com/forum/politician-some-of-my-opponents-have-argued-on-theoretical-grounds-in-370661.html" xr:uid="{1C5B15D4-E05D-4350-9C8D-470F9E0FC6E7}"/>
    <hyperlink ref="H90" r:id="rId1041" display="https://gmatclub.com/forum/some-scientists-believe-that-65-million-years-ago-an-asteroid-struck-84425.html" xr:uid="{EBD8713D-F120-4A58-86BF-C25445CCCA37}"/>
    <hyperlink ref="H91" r:id="rId1042" display="https://gmatclub.com/forum/the-average-hourly-wage-of-television-assemblers-in-vernland-has-long-24622.html" xr:uid="{A13BB953-F9DD-467C-95EF-A1AF5ABF4C64}"/>
    <hyperlink ref="H92" r:id="rId1043" display="https://gmatclub.com/forum/in-countries-where-automobile-insurance-includes-compensation-for-whip-102322.html" xr:uid="{5F457204-0158-4423-9E4A-88567B13915D}"/>
    <hyperlink ref="H93" r:id="rId1044" display="https://gmatclub.com/forum/guidebook-writer-i-have-visited-hotels-throughout-the-country-and-hav-80358.html" xr:uid="{8F60E8BF-49A3-4A35-B9BC-A66BAD7A31D5}"/>
    <hyperlink ref="H94" r:id="rId1045" display="https://gmatclub.com/forum/last-year-all-refuse-collected-by-shelbyville-city-services-was-incine-9971.html" xr:uid="{53D99238-8A2D-4B58-8F5F-13C6E62B8088}"/>
    <hyperlink ref="H95" r:id="rId1046" display="https://gmatclub.com/forum/since-it-has-become-known-that-several-of-a-bank-s-top-executives-have-136001.html" xr:uid="{7C75357E-3575-4E44-9784-6191C180F9CE}"/>
    <hyperlink ref="H96" r:id="rId1047" display="https://gmatclub.com/forum/as-an-experienced-labor-organizer-and-the-former-head-of-one-90329.html" xr:uid="{E9F9E4A3-AAF5-4B08-88B4-40F5E0371E2D}"/>
    <hyperlink ref="H97" r:id="rId1048" display="https://gmatclub.com/forum/the-growing-popularity-of-computer-based-activities-was-widely-predict-80846.html" xr:uid="{10908A2E-DBCF-4514-81A9-946B44C12AD5}"/>
    <hyperlink ref="H98" r:id="rId1049" display="https://gmatclub.com/forum/pizzerias-are-the-only-restaurants-that-routinely-record-the-names-ad-373256.html" xr:uid="{D05D2142-4BCC-4386-A9E3-24A6813E702F}"/>
    <hyperlink ref="H99" r:id="rId1050" display="https://gmatclub.com/forum/geneticist-genes-like-viruses-have-a-strong-tendency-to-self-replic-373242.html" xr:uid="{07A3ED9C-B500-4F23-90EC-8AC314AAAD06}"/>
    <hyperlink ref="H100" r:id="rId1051" display="https://gmatclub.com/forum/commentator-for-a-free-market-to-function-properly-each-prospective-373273.html" xr:uid="{1077A673-30CB-42E1-9F7C-F019279374AF}"/>
    <hyperlink ref="H101" r:id="rId1052" display="https://gmatclub.com/forum/for-each-action-we-perform-we-can-know-only-some-of-its-consequences-373263.html" xr:uid="{5E4E6448-C5FF-4724-91AC-A5CB4BBB2A5D}"/>
    <hyperlink ref="H103" r:id="rId1053" display="https://gmatclub.com/forum/new-age-philosopher-nature-evolves-organically-and-nonlinearly-furth-370677.html" xr:uid="{FE635DBE-F6D9-4280-AE85-ACD6EDDEE040}"/>
    <hyperlink ref="H104" r:id="rId1054" display="https://gmatclub.com/forum/chiu-the-belief-that-a-person-is-always-morally-blameworthy-for-feeli-372163.html" xr:uid="{66D3672A-44CD-4E47-ABAF-50EB9CF1F41E}"/>
    <hyperlink ref="H105" r:id="rId1055" display="https://gmatclub.com/forum/max-although-doing-so-would-be-very-costly-humans-already-possess-th-370655.html" xr:uid="{DD5A9D3E-9FCB-4FF5-97EC-68B7CC95F5DD}"/>
    <hyperlink ref="H106" r:id="rId1056" display="https://gmatclub.com/forum/in-a-poll-of-a-representative-sample-of-a-province-s-residents-the-pr-370669.html" xr:uid="{C27FE1DC-8874-4BD1-8E6C-63EE7CE8DEF7}"/>
    <hyperlink ref="H107" r:id="rId1057" display="https://gmatclub.com/forum/jason-the-solar-cooker-provides-free-energy-for-cooking-baking-and-367955.html" xr:uid="{7F558B60-621D-468E-8482-AB491BB120D5}"/>
    <hyperlink ref="H108" r:id="rId1058" display="https://gmatclub.com/forum/during-the-first-140-million-years-of-existence-on-earth-mammals-were-368579.html" xr:uid="{7CAF1D4D-744E-4B0F-922F-FD9BB2B32D3A}"/>
    <hyperlink ref="H109" r:id="rId1059" display="https://gmatclub.com/forum/since-anyone-who-makes-an-agreement-has-an-obligation-to-fulfill-the-t-369629.html" xr:uid="{0C2511C2-4E17-4A56-B643-28D614ECC6AB}"/>
    <hyperlink ref="H102" r:id="rId1060" display="https://gmatclub.com/forum/carla-professors-at-public-universities-should-receive-paid-leaves-of-370649.html" xr:uid="{428ABBB2-D701-4B08-A571-EEF3D09EC298}"/>
    <hyperlink ref="H111" r:id="rId1061" xr:uid="{21688BE8-3B65-4763-A44D-CF5BD26D1248}"/>
    <hyperlink ref="H112" r:id="rId1062" xr:uid="{24E75C1B-CAD9-47B0-A710-7558235EC5E3}"/>
    <hyperlink ref="H113" r:id="rId1063" xr:uid="{28DBB667-1F0F-4467-9D7D-EB262870569C}"/>
    <hyperlink ref="H115" r:id="rId1064" xr:uid="{16D60160-8470-4CD5-BCF3-5AD9BFAE4071}"/>
    <hyperlink ref="H116" r:id="rId1065" xr:uid="{1EB28B1F-39FB-499A-A375-D54B84E8C774}"/>
    <hyperlink ref="H117" r:id="rId1066" xr:uid="{255F647A-F65E-420B-A8C9-FBBBEF0E05DB}"/>
    <hyperlink ref="H118" r:id="rId1067" xr:uid="{46B76B23-4171-4AAE-99BC-5A8CE3BC3697}"/>
    <hyperlink ref="H119" r:id="rId1068" xr:uid="{D6A1B5F7-A68C-45B3-8F11-61A0630D2B99}"/>
    <hyperlink ref="H120" r:id="rId1069" xr:uid="{B9667644-9F14-4DB5-B108-6F710E878E48}"/>
    <hyperlink ref="H122" r:id="rId1070" xr:uid="{5B1534DA-49A4-406A-8A20-06BEEB8E8BF7}"/>
    <hyperlink ref="H123" r:id="rId1071" xr:uid="{AE341388-640C-4451-9744-873F21DFB899}"/>
    <hyperlink ref="H125" r:id="rId1072" xr:uid="{ABDED41B-A9D1-4B31-BB35-2D415392611C}"/>
    <hyperlink ref="H126" r:id="rId1073" xr:uid="{29CA473B-8223-4D56-81A1-4B9BE17C6930}"/>
    <hyperlink ref="H127" r:id="rId1074" xr:uid="{BD0400E3-1FD5-462D-A1C5-EAA28E2BE081}"/>
    <hyperlink ref="H110" r:id="rId1075" xr:uid="{EB316604-CCD9-47C4-A305-D4588887057E}"/>
    <hyperlink ref="H114" r:id="rId1076" xr:uid="{DC1D692F-133C-40A9-BB53-B8AA54D0140E}"/>
    <hyperlink ref="H121" r:id="rId1077" xr:uid="{A7A5EA91-AA52-4DE6-9824-56AB80844132}"/>
    <hyperlink ref="H124" r:id="rId1078" xr:uid="{C8BA3883-A3D6-4311-8597-73E32B8D7DB2}"/>
    <hyperlink ref="H128" r:id="rId1079" xr:uid="{0311385A-7C74-4DFC-BBDD-B0669D4F6EE2}"/>
    <hyperlink ref="H129" r:id="rId1080" xr:uid="{2630026B-8A67-45D5-AFBD-FF9F2E0880DB}"/>
    <hyperlink ref="H130" r:id="rId1081" xr:uid="{3F9D7932-447F-4B53-96DC-94C7EE3AC77A}"/>
    <hyperlink ref="H131" r:id="rId1082" xr:uid="{62197770-2202-4D80-8164-70A1F628BF1B}"/>
    <hyperlink ref="H132" r:id="rId1083" xr:uid="{1C10FCC2-CBAA-418C-8E4B-D0850B565C6F}"/>
    <hyperlink ref="H133" r:id="rId1084" xr:uid="{CC263A2C-E527-48CD-8831-D536B38D32A3}"/>
    <hyperlink ref="H134" r:id="rId1085" xr:uid="{22A9C252-BCFC-4A64-ABF9-FDB9C918698F}"/>
    <hyperlink ref="H135" r:id="rId1086" xr:uid="{B02EB0C5-BB9A-4AC1-9023-35BB2E01B78B}"/>
    <hyperlink ref="H136" r:id="rId1087" xr:uid="{ECDFC329-8059-43C9-8331-5520688388DB}"/>
    <hyperlink ref="H137" r:id="rId1088" xr:uid="{EBD3A9A5-F252-41B7-AB3D-3DB66ED720C7}"/>
    <hyperlink ref="H138" r:id="rId1089" xr:uid="{FD598E64-516C-4A57-911B-59303253A75B}"/>
    <hyperlink ref="H139" r:id="rId1090" xr:uid="{10AEFB67-4BC7-4148-9D3D-A6F6AD594841}"/>
    <hyperlink ref="H140" r:id="rId1091" xr:uid="{77631745-231D-4F4B-9307-19EAF46766FF}"/>
    <hyperlink ref="H142" r:id="rId1092" xr:uid="{42DDFCE2-C1A6-47A6-82B7-D7CA2C81A415}"/>
    <hyperlink ref="H144" r:id="rId1093" xr:uid="{85558D36-D35B-4A69-8183-2E9FE87C398E}"/>
    <hyperlink ref="H145" r:id="rId1094" xr:uid="{613C159B-10A4-4045-B675-B86977AEE59D}"/>
    <hyperlink ref="H146" r:id="rId1095" xr:uid="{6009D6E0-162C-4A3A-8850-876A724AA217}"/>
    <hyperlink ref="H147" r:id="rId1096" xr:uid="{24E21C6D-8690-4037-921A-47F876D35F89}"/>
    <hyperlink ref="H148" r:id="rId1097" xr:uid="{B2820B5C-5646-4558-AF40-6E5AE7D8B89E}"/>
    <hyperlink ref="H149" r:id="rId1098" xr:uid="{36352FB8-D45B-41EB-B22E-8C834016B34D}"/>
    <hyperlink ref="H150" r:id="rId1099" xr:uid="{BBA08D97-C6A1-4A1D-8489-5B09BCF9CB8A}"/>
    <hyperlink ref="H141" r:id="rId1100" xr:uid="{016F3342-F2EE-47F1-95BD-449AFCB643D0}"/>
    <hyperlink ref="H143" r:id="rId1101" xr:uid="{0B14306A-6891-4867-94EA-D58D133A0A5B}"/>
    <hyperlink ref="H167" r:id="rId1102" display="https://gmatclub.com/forum/roland-the-alarming-fact-is-that-90-percent-of-the-people-in-this-cou-9618.html" xr:uid="{C78BF5CA-5051-4BA8-8F87-AA4E472D262D}"/>
    <hyperlink ref="H166" r:id="rId1103" display="https://gmatclub.com/forum/political-advertisement-mayor-delmont-s-critics-complain-about-the-jo-12262.html" xr:uid="{DE9154DD-A0CB-455B-818F-9D9A6A88F78C}"/>
    <hyperlink ref="H165" r:id="rId1104" display="https://gmatclub.com/forum/the-recycling-of-municipal-solid-waste-is-widely-seen-as-an-environmen-3436.html" xr:uid="{74FBB635-AF1F-47F0-A4A4-5B4CA1CBE15A}"/>
    <hyperlink ref="H171" r:id="rId1105" display="https://gmatclub.com/forum/a-company-plans-to-develop-a-prototype-weeding-machine-that-17600.html" xr:uid="{8F3D3487-3A05-4666-8CE7-440F4B91CDF3}"/>
    <hyperlink ref="H172" r:id="rId1106" display="https://gmatclub.com/forum/for-a-trade-embargo-against-a-particular-country-to-succeed-a-high-de-16045.html" xr:uid="{E232E6CB-20C5-4A10-9517-BAB52CDEFA6A}"/>
    <hyperlink ref="H173" r:id="rId1107" display="https://gmatclub.com/forum/following-several-years-of-declining-advertising-sales-the-greenvile-20796.html" xr:uid="{360D1869-BB31-4362-8816-3E1E203C30B2}"/>
    <hyperlink ref="H174" r:id="rId1108" display="https://gmatclub.com/forum/metal-rings-recently-excavated-from-seventh-century-settlements-in-the-20799.html" xr:uid="{F6BA2BC3-0291-4A40-A18E-C51A0A22B704}"/>
    <hyperlink ref="H175" r:id="rId1109" display="https://gmatclub.com/forum/one-way-to-judge-the-performance-of-a-company-is-to-compare-it-with-22251.html" xr:uid="{99A6C65E-F61E-45F8-B08F-C1630E2F2263}"/>
    <hyperlink ref="H176" r:id="rId1110" display="https://gmatclub.com/forum/aroca-city-currently-funds-its-public-schools-through-taxes-on-16329.html" xr:uid="{D65EC9FC-EA45-4211-A61D-309EFDD9D2C6}"/>
    <hyperlink ref="H177" r:id="rId1111" display="https://gmatclub.com/forum/plantings-of-cotton-bioengineered-to-produce-its-own-insecticide-again-40006.html" xr:uid="{BB7A5A04-A171-4D71-997D-B2AD43CA246B}"/>
    <hyperlink ref="H178" r:id="rId1112" display="https://gmatclub.com/forum/although-aspirin-has-been-proven-to-eliminate-moderate-fever-associate-45670.html" xr:uid="{21FB5F5D-937E-4DC2-AFF2-A52BB96B55CE}"/>
    <hyperlink ref="H179" r:id="rId1113" display="https://gmatclub.com/forum/a-greater-number-of-newspapers-are-sold-in-town-s-than-in-town-t-ther-42107.html" xr:uid="{563085BC-4D2B-401A-8FAD-58A8CFB685CB}"/>
    <hyperlink ref="H180" r:id="rId1114" display="https://gmatclub.com/forum/the-cotton-farms-of-country-q-became-so-productive-that-the-market-cou-24958.html" xr:uid="{D10B821D-1FF4-469E-834A-0A442BA1A024}"/>
    <hyperlink ref="H181" r:id="rId1115" display="https://gmatclub.com/forum/although-the-discount-stores-in-goreville-s-central-shopping-district-50052.html" xr:uid="{9B0DDE95-A068-4E6C-BBC1-DEB8C8DD0359}"/>
    <hyperlink ref="H182" r:id="rId1116" display="https://gmatclub.com/forum/when-people-evade-income-taxes-by-not-declaring-taxable-income-a-vici-51801.html" xr:uid="{AB51EE37-F8CB-414C-849B-23DE635C9643}"/>
    <hyperlink ref="H183" r:id="rId1117" display="https://gmatclub.com/forum/because-postage-rates-are-rising-home-decorator-magazine-plans-to-max-33414.html" xr:uid="{C2D247BF-65FF-4D81-ACAC-1CF42E9E0B39}"/>
    <hyperlink ref="H170" r:id="rId1118" display="https://gmatclub.com/forum/often-patients-with-ankle-fractures-that-are-stable-and-thus-do-not-16947.html" xr:uid="{C63BF6E2-3572-4F11-9BF5-C43AD6ED4D41}"/>
    <hyperlink ref="H184" r:id="rId1119" xr:uid="{C600F45C-CBE6-411A-B993-12B4DF6D8DE6}"/>
    <hyperlink ref="H185" r:id="rId1120" xr:uid="{4440E4C4-8BD6-4E68-B8B7-9F8A0550B533}"/>
    <hyperlink ref="H186" r:id="rId1121" xr:uid="{C2EACF5E-A493-49A1-BC6D-229CF9E9B909}"/>
    <hyperlink ref="H187" r:id="rId1122" xr:uid="{22FA04AC-4AF0-48ED-92E5-2F00916034A2}"/>
    <hyperlink ref="H188" r:id="rId1123" xr:uid="{DD9A3C7A-6D20-4BA2-B937-1A05056452F8}"/>
    <hyperlink ref="H189" r:id="rId1124" xr:uid="{9636EEF0-C0D5-4B8B-B4C8-367C535943DC}"/>
    <hyperlink ref="H190" r:id="rId1125" xr:uid="{0D9F56E3-83C3-4B2A-90AF-F36A8D813369}"/>
    <hyperlink ref="H191" r:id="rId1126" xr:uid="{1775E54F-A25E-4BE8-9BA2-DC5B1E2C8088}"/>
    <hyperlink ref="H192" r:id="rId1127" xr:uid="{F51BA930-969A-4C1D-A3F9-77E819E3B554}"/>
    <hyperlink ref="H193" r:id="rId1128" xr:uid="{E414D4DA-635E-4D03-A627-0B7327FC83A1}"/>
    <hyperlink ref="H194" r:id="rId1129" xr:uid="{C8480659-20EA-44F2-97E1-EEAF6B271A01}"/>
    <hyperlink ref="H195" r:id="rId1130" xr:uid="{06A9154B-AC63-44AD-B3C6-6B812DB4D7AD}"/>
    <hyperlink ref="H198" r:id="rId1131" display="https://gmatclub.com/forum/some-species-of-arctic-birds-are-threatened-by-recent-sharp-increases-36805.html" xr:uid="{D3F00D90-F52A-44A8-9586-2D0834D49981}"/>
    <hyperlink ref="H197" r:id="rId1132" display="https://gmatclub.com/forum/twenty-years-ago-balzania-put-in-place-regulations-requiring-operator-130755.html" xr:uid="{705C96EF-8876-409B-94FC-1E7788882046}"/>
    <hyperlink ref="H196" r:id="rId1133" display="https://gmatclub.com/forum/motorcycle-safety-courses-offered-by-a-number-of-organizations-teach-161004.html" xr:uid="{B6AE1234-7BF4-443D-A1D0-2939138309E3}"/>
    <hyperlink ref="H199" r:id="rId1134" display="https://gmatclub.com/forum/museums-that-house-renaissance-oil-paintings-typically-store-them-in-65365.html" xr:uid="{10A4B8DB-12D8-4898-8B92-AFF6ED65209F}"/>
    <hyperlink ref="H200" r:id="rId1135" display="https://gmatclub.com/forum/last-august-the-xt-chain-of-gasoline-stations-had-a-temporary-sales-160887.html" xr:uid="{FCD69179-67D3-46BA-A4C6-1FE81AEEBD3E}"/>
    <hyperlink ref="H201" r:id="rId1136" display="https://gmatclub.com/forum/although-fullerenes-spherical-molecules-made-entirely-of-carbon-were-78298.html" xr:uid="{44EDB894-135B-4B0A-9857-C9ABF523E8EA}"/>
    <hyperlink ref="H202" r:id="rId1137" display="https://gmatclub.com/forum/historian-newton-developed-mathematical-concepts-and-techniques-that-77798.html" xr:uid="{82A64B36-9B04-46AB-BB71-B63AD7A8AD34}"/>
    <hyperlink ref="H203" r:id="rId1138" display="https://gmatclub.com/forum/when-hypnotized-subjects-are-told-that-they-are-deaf-and-are-then-aske-102273.html" xr:uid="{B17B0F7E-21FE-4A01-BA20-77890013F056}"/>
    <hyperlink ref="H204" r:id="rId1139" display="https://gmatclub.com/forum/studies-show-that-children-who-listen-too-much-classic-music-are-more-146497.html" xr:uid="{9FB7086E-7638-4120-BA36-1C8877004152}"/>
    <hyperlink ref="H205" r:id="rId1140" display="https://gmatclub.com/forum/sammy-for-my-arthritis-i-am-going-to-try-my-aunt-s-diet-large-amoun-268512.html" xr:uid="{40B692B7-FFDE-4A11-82F5-CF937D0D49B0}"/>
    <hyperlink ref="H206" r:id="rId1141" display="https://gmatclub.com/forum/in-the-united-states-vacationers-account-for-more-than-half-of-all-vi-76884.html" xr:uid="{C3D6B550-6E50-40CB-929D-09576AC15E4B}"/>
    <hyperlink ref="H207" r:id="rId1142" display="https://gmatclub.com/forum/some-statisticians-claim-that-the-surest-way-to-increase-the-106223.html" xr:uid="{7443AD08-72C1-4656-BC9D-19A001C65760}"/>
    <hyperlink ref="H208" r:id="rId1143" display="https://gmatclub.com/forum/modern-navigation-systems-which-are-found-in-most-of-today-s-commerci-137767.html" xr:uid="{F12BCEEF-1FFA-4059-8398-2AFB08EE2DF4}"/>
    <hyperlink ref="H209" r:id="rId1144" display="https://gmatclub.com/forum/mr-janeck-i-don-t-believe-stevenson-will-win-the-election-for-govern-137141.html" xr:uid="{50FD5956-80D0-4F24-9BE6-DE0C75BDED04}"/>
    <hyperlink ref="H210" r:id="rId1145" display="https://gmatclub.com/forum/historian-in-the-drindian-empire-censuses-were-conducted-annually-to-57912.html" xr:uid="{B2AF1F24-1492-4CF0-8D5A-AB89E2B1F949}"/>
    <hyperlink ref="H211" r:id="rId1146" display="https://gmatclub.com/forum/astronomer-observations-of-the-shoemaker-levi-comet-on-its-144505.html" xr:uid="{5D69AEA3-E808-4463-AAEC-245CD1761F46}"/>
    <hyperlink ref="H212" r:id="rId1147" xr:uid="{E3F0AE43-D15F-498A-9386-AC9020A21767}"/>
    <hyperlink ref="H213" r:id="rId1148" xr:uid="{6C426D30-50A6-440E-822A-E48361F1270C}"/>
    <hyperlink ref="H214" r:id="rId1149" xr:uid="{067E3379-F56B-44AE-A2AA-C1C1125EC9D8}"/>
    <hyperlink ref="H215" r:id="rId1150" xr:uid="{C8FCE221-0463-4DE2-A6FB-3DC788A6FD96}"/>
    <hyperlink ref="H216" r:id="rId1151" xr:uid="{FEE18E2E-D7B3-479B-B539-17BC96631E20}"/>
    <hyperlink ref="H217" r:id="rId1152" xr:uid="{547AC09D-1905-4864-A4F1-34DB174B78A5}"/>
    <hyperlink ref="H218" r:id="rId1153" xr:uid="{992D3911-26CD-49CD-BE47-7F8A695EC641}"/>
    <hyperlink ref="H219" r:id="rId1154" xr:uid="{0190E2A3-4845-46B9-93EA-B380C7323B80}"/>
    <hyperlink ref="H220" r:id="rId1155" xr:uid="{0AF373F7-7BCE-48FF-9EA8-20C1779F84F1}"/>
    <hyperlink ref="H221" r:id="rId1156" xr:uid="{266D8576-BE53-4FC2-8B48-7990CDEA90DA}"/>
    <hyperlink ref="H222" r:id="rId1157" xr:uid="{C3F00398-420E-4C4A-9388-9C9BACB0E815}"/>
    <hyperlink ref="H223" r:id="rId1158" xr:uid="{5018751E-9B19-4550-87EA-7AEC4C486B00}"/>
    <hyperlink ref="H224" r:id="rId1159" xr:uid="{866BB1EA-3DF6-4FE6-8DED-7DC6C9A52949}"/>
    <hyperlink ref="H225" r:id="rId1160" xr:uid="{A9E68EA2-5D32-422F-95E8-B9F254EE8A57}"/>
    <hyperlink ref="H226" r:id="rId1161" xr:uid="{0CA73EC1-9A26-4858-A004-3259AEA20AD9}"/>
    <hyperlink ref="H227" r:id="rId1162" xr:uid="{53536F73-3823-495E-922D-0B1F98E61674}"/>
    <hyperlink ref="H228" r:id="rId1163" xr:uid="{576E5492-E96A-437D-8101-D4C7AC3B64D5}"/>
    <hyperlink ref="H229" r:id="rId1164" xr:uid="{5A634E5F-AF54-4BCB-AA89-DB08521244BF}"/>
    <hyperlink ref="H230" r:id="rId1165" xr:uid="{F3CD3798-5C9C-4D04-B579-7556EF683617}"/>
    <hyperlink ref="H231" r:id="rId1166" xr:uid="{0BCDEEEC-D691-41D9-991C-6FA02BD3AAA4}"/>
    <hyperlink ref="H232" r:id="rId1167" xr:uid="{C49EA4E9-197E-4EB1-ACE1-00CAC76ED89C}"/>
    <hyperlink ref="H233" r:id="rId1168" xr:uid="{2FD950F8-CAF1-4FF5-8120-BE623A9588A5}"/>
    <hyperlink ref="H234" r:id="rId1169" xr:uid="{628EB366-C750-4934-A657-046405F24C14}"/>
    <hyperlink ref="H235" r:id="rId1170" xr:uid="{B9954DD0-292C-43C1-9EE9-54C525009E58}"/>
    <hyperlink ref="H236" r:id="rId1171" xr:uid="{2199119A-71DB-4AF9-B845-BB9F03941AE3}"/>
    <hyperlink ref="H237" r:id="rId1172" xr:uid="{9C8642B6-F688-48BA-A404-4A7D15BDAC73}"/>
    <hyperlink ref="H238" r:id="rId1173" xr:uid="{9FD059BC-1605-4511-8C11-908303BDB646}"/>
    <hyperlink ref="H239" r:id="rId1174" xr:uid="{BB255085-D19B-4EE8-A152-B420EF8894F9}"/>
    <hyperlink ref="H240" r:id="rId1175" xr:uid="{4912C809-1ECE-4C49-9098-EE72710A561C}"/>
    <hyperlink ref="H241" r:id="rId1176" xr:uid="{11126915-C77E-44C4-90D6-88BA9138F4D0}"/>
    <hyperlink ref="H242" r:id="rId1177" xr:uid="{0705817C-5C9F-409B-A2B8-0BE3F7155C49}"/>
    <hyperlink ref="H243" r:id="rId1178" xr:uid="{CD230863-5689-418A-AE16-761860E5C48F}"/>
    <hyperlink ref="H244" r:id="rId1179" xr:uid="{7431279C-40CC-4291-BD06-151F6E0D6B74}"/>
    <hyperlink ref="H245" r:id="rId1180" xr:uid="{2AE03AED-E862-404E-8C9A-44795375CCFB}"/>
    <hyperlink ref="H246" r:id="rId1181" xr:uid="{EDA2A133-DCAE-40F0-8C3B-06D5AFD7A09B}"/>
    <hyperlink ref="H247" r:id="rId1182" xr:uid="{D65E57A3-4959-4075-9FC1-20F3215F18D2}"/>
    <hyperlink ref="H248" r:id="rId1183" xr:uid="{76CEA570-4EA3-4013-BBF6-5685EFB8F6EC}"/>
    <hyperlink ref="H249" r:id="rId1184" xr:uid="{C4000BED-4BBD-491C-A49C-095B3D8C9EF6}"/>
    <hyperlink ref="H250" r:id="rId1185" xr:uid="{3B105FE6-FF59-4CA5-92F2-ADF2FD78DE2A}"/>
    <hyperlink ref="H251" r:id="rId1186" xr:uid="{EE80B00A-596B-4A8A-A4E1-EFC9A89EF904}"/>
    <hyperlink ref="H252" r:id="rId1187" xr:uid="{9AD192D4-59C6-403D-8FED-BCDCE4831EE1}"/>
    <hyperlink ref="H253" r:id="rId1188" xr:uid="{16885DA3-0EC7-4BB6-945E-04C103B57471}"/>
    <hyperlink ref="H254" r:id="rId1189" xr:uid="{EE7127BD-BE80-445D-BC6E-F9B0E966C5FB}"/>
    <hyperlink ref="H255" r:id="rId1190" xr:uid="{E65567A7-17D6-41E2-8D84-33D816A53D93}"/>
    <hyperlink ref="H256" r:id="rId1191" xr:uid="{1743828D-5BF4-4BC2-8D15-2C65C69B031F}"/>
    <hyperlink ref="H257" r:id="rId1192" xr:uid="{C5FEA17B-A2B6-4BC0-8961-3AEEC5FF7F17}"/>
    <hyperlink ref="H258" r:id="rId1193" xr:uid="{904DA799-35DD-48EF-9FF2-C187088667B4}"/>
    <hyperlink ref="H259" r:id="rId1194" xr:uid="{273E31C7-0E8D-4E1A-A0D6-67FDB981F2D0}"/>
    <hyperlink ref="H260" r:id="rId1195" xr:uid="{06D781E9-E126-41C0-9315-E0AD25F881ED}"/>
    <hyperlink ref="H261" r:id="rId1196" xr:uid="{A0E2375B-C6C4-4B19-8C53-A460D13750A1}"/>
    <hyperlink ref="H262" r:id="rId1197" xr:uid="{DB33C215-7522-43E0-9062-6CDB3734ECBD}"/>
    <hyperlink ref="H263" r:id="rId1198" xr:uid="{E21FE3C2-1669-4531-B7F7-ECFB19263701}"/>
    <hyperlink ref="H264" r:id="rId1199" xr:uid="{9662ACBA-0B41-4293-BD07-AC544E6B68E6}"/>
    <hyperlink ref="H265" r:id="rId1200" xr:uid="{FC10B07C-A335-4DC6-84F9-64BE9A044679}"/>
    <hyperlink ref="H266" r:id="rId1201" xr:uid="{5ED9AF77-D517-41A3-A51D-D825DEFD939C}"/>
    <hyperlink ref="H267" r:id="rId1202" xr:uid="{546CC8A1-E66C-430F-9DB7-0A86D922BBEC}"/>
    <hyperlink ref="H268" r:id="rId1203" xr:uid="{D6927945-BC91-4A13-B9F1-C12D59EE9A2A}"/>
    <hyperlink ref="H269" r:id="rId1204" xr:uid="{EF2CFECD-8711-4255-AC69-A5CCBC497E70}"/>
    <hyperlink ref="H270" r:id="rId1205" xr:uid="{45B8BCDC-853C-45DE-AB9B-09E5B5AEC4FD}"/>
    <hyperlink ref="H271" r:id="rId1206" xr:uid="{266FC0A7-7979-4902-B78C-04F765223280}"/>
    <hyperlink ref="H273" r:id="rId1207" xr:uid="{5DEAEC83-5933-4B87-8D2F-F98238178F94}"/>
    <hyperlink ref="H274" r:id="rId1208" xr:uid="{AF9BE23C-C402-40B2-B587-9249E5CACAE5}"/>
    <hyperlink ref="H275" r:id="rId1209" xr:uid="{37E2EE0E-337D-44CD-8A6C-CF4642FDC796}"/>
    <hyperlink ref="H276" r:id="rId1210" xr:uid="{DB8266E0-49B8-4BEF-8E2E-7C152D26DCF6}"/>
    <hyperlink ref="H277" r:id="rId1211" xr:uid="{41A95BFA-943D-4697-937C-272FC635B5A3}"/>
    <hyperlink ref="H278" r:id="rId1212" xr:uid="{F7A8C948-26A3-4306-A8A7-535096B600B6}"/>
    <hyperlink ref="H279" r:id="rId1213" xr:uid="{919A4941-AE34-44FD-A31D-6748CDC688F3}"/>
    <hyperlink ref="H280" r:id="rId1214" xr:uid="{919ED5DB-6001-43F0-AA11-E78D845BF783}"/>
    <hyperlink ref="H281" r:id="rId1215" xr:uid="{A3398D3F-DB67-463E-9DBE-34D98C06DFC4}"/>
    <hyperlink ref="H283" r:id="rId1216" xr:uid="{55BC5A35-5D62-4C3C-A8B6-3F05E8B52581}"/>
    <hyperlink ref="H284" r:id="rId1217" xr:uid="{1452520C-14C9-4176-A0E0-7B4C69D70C60}"/>
    <hyperlink ref="H285" r:id="rId1218" xr:uid="{09112FFD-6B9A-405B-AB51-575C41F37C90}"/>
    <hyperlink ref="H286" r:id="rId1219" xr:uid="{1AD3257D-4AE4-452E-B172-41693CA49A27}"/>
    <hyperlink ref="H287" r:id="rId1220" xr:uid="{F0AF4EF0-9F8E-4A6E-9917-DF3DD4C6BAE9}"/>
    <hyperlink ref="H288" r:id="rId1221" xr:uid="{54021F63-D386-4B6E-8FD1-0A40F614B47B}"/>
    <hyperlink ref="H289" r:id="rId1222" xr:uid="{2B4183D1-C15E-452B-B6A3-1801C64B26E0}"/>
    <hyperlink ref="H290" r:id="rId1223" xr:uid="{187B861F-1F43-44E6-8D8F-F9D4D8DDAEE3}"/>
    <hyperlink ref="H292" r:id="rId1224" xr:uid="{C03BF31E-2BE1-4B91-8DFA-25BF2B4B68D1}"/>
    <hyperlink ref="H293" r:id="rId1225" xr:uid="{C97A9B1E-309A-401F-9410-E84854ACA2F4}"/>
    <hyperlink ref="H294" r:id="rId1226" xr:uid="{AECF518A-E9FA-4ECE-BD18-C9F495496142}"/>
    <hyperlink ref="H295" r:id="rId1227" xr:uid="{07DAB41A-844A-4836-B006-0BE2A116C1BA}"/>
    <hyperlink ref="H296" r:id="rId1228" xr:uid="{541495F9-642D-46C7-9F48-A6BE0E474380}"/>
    <hyperlink ref="H291" r:id="rId1229" xr:uid="{E117685F-23A5-4036-B82B-7C4E2145D6D8}"/>
    <hyperlink ref="H297" r:id="rId1230" xr:uid="{FB8C3654-8FC6-4625-A35A-04F2F6C4BAAE}"/>
    <hyperlink ref="H298" r:id="rId1231" xr:uid="{E4F95EC7-9AFF-4570-94F4-8DE89D6FCCCA}"/>
    <hyperlink ref="H299" r:id="rId1232" xr:uid="{648D9EAE-7675-4672-9FAC-02964D556739}"/>
    <hyperlink ref="H300" r:id="rId1233" xr:uid="{71A22BF5-A072-4FC9-B21B-E459B063CA1D}"/>
    <hyperlink ref="H301" r:id="rId1234" xr:uid="{D50CB017-BE6B-4962-8476-BD7D0ACD8BD9}"/>
    <hyperlink ref="H302" r:id="rId1235" xr:uid="{E5F219FB-F069-4DBC-8D5C-963A8E422E5A}"/>
    <hyperlink ref="H303" r:id="rId1236" xr:uid="{4A68414C-D05E-47BB-A880-B80A54D19E93}"/>
    <hyperlink ref="H304" r:id="rId1237" xr:uid="{00974D4D-01DD-4E3B-9735-CE3F499F8856}"/>
    <hyperlink ref="H305" r:id="rId1238" xr:uid="{5E18CC94-75A2-4D75-853A-5C23B23B33B6}"/>
    <hyperlink ref="H306" r:id="rId1239" xr:uid="{73F3A1B7-B43B-4AB1-B0CB-8E3A3D00011F}"/>
    <hyperlink ref="H307" r:id="rId1240" xr:uid="{64C6DF96-167F-43DD-9E1F-BE3B9CA0720C}"/>
    <hyperlink ref="H308" r:id="rId1241" xr:uid="{8F5EDE7B-3CBC-438E-9B9B-7278AB58E1E9}"/>
    <hyperlink ref="H309" r:id="rId1242" xr:uid="{BA412F4E-F178-4BCB-9F97-7C368606FCA6}"/>
    <hyperlink ref="H310" r:id="rId1243" xr:uid="{D4581C4F-91FB-4035-9E07-9BF6B3AA2AF1}"/>
    <hyperlink ref="H311" r:id="rId1244" xr:uid="{BD65608A-6792-44B5-B5CD-C501976CCA2C}"/>
    <hyperlink ref="H312" r:id="rId1245" xr:uid="{69F0E2C7-9475-43A5-A242-C52C1979A636}"/>
    <hyperlink ref="H313" r:id="rId1246" xr:uid="{C84E4289-1B53-4B0D-BD01-6C2F5E29CD9F}"/>
    <hyperlink ref="H314" r:id="rId1247" xr:uid="{43B674EF-2006-4814-B21B-527D14A3AD03}"/>
    <hyperlink ref="H315" r:id="rId1248" xr:uid="{45E876F7-6FC6-4755-8019-272F805E40C8}"/>
    <hyperlink ref="H316" r:id="rId1249" xr:uid="{4A7D9C22-9700-498E-9FEA-A0060CCB2001}"/>
  </hyperlinks>
  <pageMargins left="0.7" right="0.7" top="0.75" bottom="0.75" header="0.3" footer="0.3"/>
  <pageSetup orientation="portrait" r:id="rId1250"/>
  <drawing r:id="rId1251"/>
  <legacyDrawing r:id="rId125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Lochemes, Andrew</dc:creator>
  <cp:lastModifiedBy>Lochemes, Andrew</cp:lastModifiedBy>
  <dcterms:created xsi:type="dcterms:W3CDTF">2021-08-09T19:43:50Z</dcterms:created>
  <dcterms:modified xsi:type="dcterms:W3CDTF">2022-02-15T21:01:02Z</dcterms:modified>
</cp:coreProperties>
</file>